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usuario\Desktop\Proyectos de Negocios\JGA Asesoría\ANIBAL\PGIRS AMVA 2018\Seguimiento y Evaluacion PGIRS AMVA 2018\"/>
    </mc:Choice>
  </mc:AlternateContent>
  <xr:revisionPtr revIDLastSave="0" documentId="10_ncr:8100000_{F8B2618B-2FDD-4F0C-BE7A-3900ACABCDA9}" xr6:coauthVersionLast="34" xr6:coauthVersionMax="34" xr10:uidLastSave="{00000000-0000-0000-0000-000000000000}"/>
  <bookViews>
    <workbookView xWindow="0" yWindow="0" windowWidth="20490" windowHeight="7545" tabRatio="759" activeTab="1" xr2:uid="{00000000-000D-0000-FFFF-FFFF00000000}"/>
  </bookViews>
  <sheets>
    <sheet name="Cumplimiento Prog Recoleccion T" sheetId="22" r:id="rId1"/>
    <sheet name="Cumplimiento Proy Recol y Tte" sheetId="10" r:id="rId2"/>
    <sheet name="Ingreso Avance Objetivos 10-11" sheetId="13" r:id="rId3"/>
    <sheet name="Ingreso Avance Actividad" sheetId="18" r:id="rId4"/>
    <sheet name="Tabla 12 Marco Logico  Proyecto" sheetId="9" r:id="rId5"/>
    <sheet name="Hoja1" sheetId="23" state="hidden" r:id="rId6"/>
    <sheet name="Tablero Semaforos" sheetId="20" r:id="rId7"/>
    <sheet name="Preinv. Proy. 22" sheetId="27" r:id="rId8"/>
    <sheet name="Inv. Proyec. 23" sheetId="28" r:id="rId9"/>
    <sheet name="Proyectos 22 y 23" sheetId="12" r:id="rId10"/>
    <sheet name="Presupuesto" sheetId="15" r:id="rId11"/>
    <sheet name="Peso ponderado" sheetId="21" r:id="rId12"/>
    <sheet name="Definición de Indicadores" sheetId="11" r:id="rId13"/>
    <sheet name="Hoja3" sheetId="16" state="hidden" r:id="rId14"/>
  </sheets>
  <externalReferences>
    <externalReference r:id="rId15"/>
  </externalReferences>
  <definedNames>
    <definedName name="_xlnm.Print_Area" localSheetId="1">'Cumplimiento Proy Recol y Tte'!$C$1:$R$15</definedName>
    <definedName name="_xlnm.Print_Area" localSheetId="6">'Tablero Semaforos'!$C$1:$R$15</definedName>
    <definedName name="_xlnm.Print_Titles" localSheetId="1">'Cumplimiento Proy Recol y Tte'!$1:$7</definedName>
    <definedName name="_xlnm.Print_Titles" localSheetId="6">'Tablero Semaforos'!$1:$7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2" l="1"/>
  <c r="F3" i="12"/>
  <c r="G3" i="12"/>
  <c r="H3" i="12"/>
  <c r="I3" i="12"/>
  <c r="E4" i="12"/>
  <c r="F4" i="12"/>
  <c r="G4" i="12"/>
  <c r="H4" i="12"/>
  <c r="I4" i="12"/>
  <c r="E5" i="12"/>
  <c r="F5" i="12"/>
  <c r="G5" i="12"/>
  <c r="H5" i="12"/>
  <c r="I5" i="12"/>
  <c r="D4" i="12"/>
  <c r="D5" i="12"/>
  <c r="D3" i="12"/>
  <c r="C4" i="12"/>
  <c r="C5" i="12"/>
  <c r="C3" i="12"/>
  <c r="B4" i="12"/>
  <c r="B5" i="12"/>
  <c r="B3" i="12"/>
  <c r="C5" i="13"/>
  <c r="D5" i="13"/>
  <c r="E5" i="13"/>
  <c r="F5" i="13"/>
  <c r="G5" i="13"/>
  <c r="C6" i="13"/>
  <c r="D6" i="13"/>
  <c r="E6" i="13"/>
  <c r="F6" i="13"/>
  <c r="G6" i="13"/>
  <c r="B6" i="13"/>
  <c r="B5" i="13"/>
  <c r="A6" i="13"/>
  <c r="A5" i="13"/>
  <c r="D46" i="10" l="1"/>
  <c r="D47" i="10"/>
  <c r="D48" i="10"/>
  <c r="D45" i="10"/>
  <c r="D44" i="10"/>
  <c r="B45" i="10"/>
  <c r="B44" i="10"/>
  <c r="A40" i="10"/>
  <c r="B38" i="9"/>
  <c r="B37" i="9"/>
  <c r="A33" i="9"/>
  <c r="F47" i="10"/>
  <c r="F29" i="10"/>
  <c r="G29" i="20"/>
  <c r="H29" i="20"/>
  <c r="J29" i="20"/>
  <c r="K29" i="20"/>
  <c r="M29" i="20"/>
  <c r="N29" i="20"/>
  <c r="P29" i="20"/>
  <c r="Q29" i="20"/>
  <c r="I11" i="18"/>
  <c r="I10" i="18"/>
  <c r="I9" i="18"/>
  <c r="I8" i="18"/>
  <c r="I7" i="18"/>
  <c r="F11" i="20"/>
  <c r="F29" i="20" s="1"/>
  <c r="I11" i="20"/>
  <c r="I29" i="20" s="1"/>
  <c r="L11" i="20"/>
  <c r="L29" i="20" s="1"/>
  <c r="O11" i="20"/>
  <c r="O29" i="20" s="1"/>
  <c r="B40" i="9"/>
  <c r="B47" i="10" s="1"/>
  <c r="E48" i="10" l="1"/>
  <c r="B41" i="9"/>
  <c r="B48" i="10" s="1"/>
  <c r="F30" i="20" l="1"/>
  <c r="I30" i="20"/>
  <c r="L30" i="20"/>
  <c r="O30" i="20"/>
  <c r="F12" i="20"/>
  <c r="I12" i="20"/>
  <c r="L12" i="20"/>
  <c r="O12" i="20"/>
  <c r="B46" i="9" l="1"/>
  <c r="B45" i="9"/>
  <c r="B44" i="9"/>
  <c r="B43" i="9"/>
  <c r="B42" i="9"/>
  <c r="E56" i="10"/>
  <c r="D56" i="10"/>
  <c r="G56" i="10" s="1"/>
  <c r="C56" i="10"/>
  <c r="H56" i="10" s="1"/>
  <c r="B56" i="10"/>
  <c r="H55" i="10"/>
  <c r="E55" i="10"/>
  <c r="D55" i="10"/>
  <c r="G55" i="10" s="1"/>
  <c r="C55" i="10"/>
  <c r="F55" i="10" s="1"/>
  <c r="B55" i="10"/>
  <c r="G54" i="10"/>
  <c r="E54" i="10"/>
  <c r="D54" i="10"/>
  <c r="C54" i="10"/>
  <c r="F54" i="10" s="1"/>
  <c r="B54" i="10"/>
  <c r="F53" i="10"/>
  <c r="E53" i="10"/>
  <c r="D53" i="10"/>
  <c r="G53" i="10" s="1"/>
  <c r="C53" i="10"/>
  <c r="H53" i="10" s="1"/>
  <c r="B53" i="10"/>
  <c r="E52" i="10"/>
  <c r="G52" i="10" s="1"/>
  <c r="D52" i="10"/>
  <c r="C52" i="10"/>
  <c r="H52" i="10" s="1"/>
  <c r="B52" i="10"/>
  <c r="E47" i="10"/>
  <c r="F45" i="10"/>
  <c r="E45" i="10"/>
  <c r="F44" i="10"/>
  <c r="E44" i="10"/>
  <c r="F52" i="10" l="1"/>
  <c r="H54" i="10"/>
  <c r="F56" i="10"/>
  <c r="C27" i="20"/>
  <c r="C29" i="20"/>
  <c r="C30" i="20"/>
  <c r="C26" i="20"/>
  <c r="C9" i="20"/>
  <c r="C10" i="20"/>
  <c r="C11" i="20"/>
  <c r="C12" i="20"/>
  <c r="C8" i="20"/>
  <c r="D8" i="20"/>
  <c r="D9" i="20"/>
  <c r="E30" i="20" l="1"/>
  <c r="E29" i="20"/>
  <c r="A6" i="22"/>
  <c r="B6" i="22"/>
  <c r="C6" i="22"/>
  <c r="D6" i="22"/>
  <c r="E6" i="22"/>
  <c r="B5" i="22"/>
  <c r="C5" i="22"/>
  <c r="D5" i="22"/>
  <c r="E5" i="22"/>
  <c r="A5" i="22"/>
  <c r="F17" i="21"/>
  <c r="A18" i="21"/>
  <c r="F7" i="21"/>
  <c r="A8" i="21"/>
  <c r="L16" i="18"/>
  <c r="M16" i="18"/>
  <c r="B17" i="18"/>
  <c r="F19" i="18" s="1"/>
  <c r="A17" i="18"/>
  <c r="M5" i="18"/>
  <c r="L5" i="18"/>
  <c r="A8" i="18"/>
  <c r="A9" i="18"/>
  <c r="A10" i="18"/>
  <c r="A11" i="18"/>
  <c r="A7" i="18"/>
  <c r="A6" i="18"/>
  <c r="B28" i="9"/>
  <c r="B29" i="9"/>
  <c r="B30" i="9"/>
  <c r="B31" i="9"/>
  <c r="B27" i="9"/>
  <c r="B13" i="9"/>
  <c r="B14" i="9"/>
  <c r="B15" i="9"/>
  <c r="B16" i="9"/>
  <c r="B12" i="9"/>
  <c r="AJ6" i="15"/>
  <c r="AJ5" i="15"/>
  <c r="U6" i="15"/>
  <c r="V6" i="15"/>
  <c r="W6" i="15"/>
  <c r="X6" i="15"/>
  <c r="Y6" i="15"/>
  <c r="Z6" i="15"/>
  <c r="AA6" i="15"/>
  <c r="AB6" i="15"/>
  <c r="AC6" i="15"/>
  <c r="AD6" i="15"/>
  <c r="AE6" i="15"/>
  <c r="T6" i="15"/>
  <c r="S6" i="15"/>
  <c r="AE5" i="15"/>
  <c r="T5" i="15"/>
  <c r="U5" i="15"/>
  <c r="V5" i="15"/>
  <c r="W5" i="15"/>
  <c r="X5" i="15"/>
  <c r="Y5" i="15"/>
  <c r="Z5" i="15"/>
  <c r="AA5" i="15"/>
  <c r="AB5" i="15"/>
  <c r="AC5" i="15"/>
  <c r="AD5" i="15"/>
  <c r="S5" i="15"/>
  <c r="A4" i="12"/>
  <c r="A3" i="12"/>
  <c r="F22" i="18" l="1"/>
  <c r="F21" i="18"/>
  <c r="F20" i="18"/>
  <c r="H20" i="18" s="1"/>
  <c r="F18" i="18"/>
  <c r="H18" i="18" s="1"/>
  <c r="F6" i="22"/>
  <c r="G6" i="22"/>
  <c r="D30" i="20"/>
  <c r="D29" i="20"/>
  <c r="D27" i="20"/>
  <c r="D26" i="20"/>
  <c r="E27" i="20"/>
  <c r="E26" i="20"/>
  <c r="E30" i="10"/>
  <c r="D30" i="10"/>
  <c r="E29" i="10"/>
  <c r="D29" i="10"/>
  <c r="D27" i="10"/>
  <c r="D26" i="10"/>
  <c r="F27" i="10"/>
  <c r="E27" i="10"/>
  <c r="F26" i="10"/>
  <c r="E26" i="10"/>
  <c r="D9" i="10"/>
  <c r="D8" i="10"/>
  <c r="D11" i="10"/>
  <c r="I21" i="18"/>
  <c r="K21" i="18" s="1"/>
  <c r="A13" i="18"/>
  <c r="H22" i="18"/>
  <c r="E22" i="18"/>
  <c r="H21" i="18"/>
  <c r="E21" i="18"/>
  <c r="E20" i="18"/>
  <c r="H19" i="18"/>
  <c r="E19" i="18"/>
  <c r="E18" i="18"/>
  <c r="J17" i="18"/>
  <c r="G17" i="18"/>
  <c r="D17" i="18"/>
  <c r="C17" i="18"/>
  <c r="B18" i="21"/>
  <c r="E20" i="21" s="1"/>
  <c r="B35" i="10"/>
  <c r="B36" i="10"/>
  <c r="B37" i="20"/>
  <c r="B38" i="10"/>
  <c r="B34" i="20"/>
  <c r="B26" i="9"/>
  <c r="B30" i="10" s="1"/>
  <c r="B25" i="9"/>
  <c r="B29" i="20" s="1"/>
  <c r="B23" i="9"/>
  <c r="B27" i="10" s="1"/>
  <c r="B22" i="9"/>
  <c r="B26" i="10" s="1"/>
  <c r="A18" i="9"/>
  <c r="A22" i="10" s="1"/>
  <c r="E37" i="20" l="1"/>
  <c r="E37" i="10"/>
  <c r="C36" i="20"/>
  <c r="F36" i="20" s="1"/>
  <c r="C36" i="10"/>
  <c r="C38" i="20"/>
  <c r="C38" i="10"/>
  <c r="F38" i="10" s="1"/>
  <c r="C34" i="20"/>
  <c r="F34" i="20" s="1"/>
  <c r="C34" i="10"/>
  <c r="F34" i="10" s="1"/>
  <c r="C37" i="20"/>
  <c r="C37" i="10"/>
  <c r="C35" i="20"/>
  <c r="F35" i="20" s="1"/>
  <c r="C35" i="10"/>
  <c r="F35" i="10" s="1"/>
  <c r="D37" i="20"/>
  <c r="D37" i="10"/>
  <c r="D36" i="20"/>
  <c r="D36" i="10"/>
  <c r="F36" i="10" s="1"/>
  <c r="D35" i="20"/>
  <c r="D35" i="10"/>
  <c r="D34" i="20"/>
  <c r="D34" i="10"/>
  <c r="D38" i="20"/>
  <c r="D38" i="10"/>
  <c r="F17" i="18"/>
  <c r="H17" i="18" s="1"/>
  <c r="E23" i="21"/>
  <c r="E17" i="18"/>
  <c r="F37" i="20"/>
  <c r="G37" i="20"/>
  <c r="B37" i="10"/>
  <c r="A20" i="21"/>
  <c r="A19" i="18"/>
  <c r="B35" i="20"/>
  <c r="A23" i="21"/>
  <c r="A22" i="18"/>
  <c r="B34" i="10"/>
  <c r="B38" i="20"/>
  <c r="A21" i="21"/>
  <c r="A20" i="18"/>
  <c r="B36" i="20"/>
  <c r="A19" i="21"/>
  <c r="A18" i="18"/>
  <c r="A22" i="21"/>
  <c r="A21" i="18"/>
  <c r="I19" i="18"/>
  <c r="K19" i="18" s="1"/>
  <c r="I18" i="18"/>
  <c r="K18" i="18" s="1"/>
  <c r="I22" i="18"/>
  <c r="K22" i="18" s="1"/>
  <c r="C18" i="21"/>
  <c r="C22" i="21" s="1"/>
  <c r="I20" i="18"/>
  <c r="K20" i="18" s="1"/>
  <c r="B26" i="20"/>
  <c r="B27" i="20"/>
  <c r="B29" i="10"/>
  <c r="E22" i="21"/>
  <c r="E21" i="21"/>
  <c r="E19" i="21"/>
  <c r="B30" i="20"/>
  <c r="A22" i="20"/>
  <c r="F38" i="20"/>
  <c r="N16" i="18"/>
  <c r="E34" i="20" l="1"/>
  <c r="G34" i="20" s="1"/>
  <c r="E34" i="10"/>
  <c r="G34" i="10" s="1"/>
  <c r="E38" i="20"/>
  <c r="G38" i="20" s="1"/>
  <c r="E38" i="10"/>
  <c r="G38" i="10" s="1"/>
  <c r="E35" i="20"/>
  <c r="G35" i="20" s="1"/>
  <c r="E35" i="10"/>
  <c r="G35" i="10" s="1"/>
  <c r="E36" i="20"/>
  <c r="G36" i="20" s="1"/>
  <c r="E36" i="10"/>
  <c r="G36" i="10" s="1"/>
  <c r="G37" i="10"/>
  <c r="F37" i="10"/>
  <c r="I17" i="18"/>
  <c r="K17" i="18" s="1"/>
  <c r="C23" i="21"/>
  <c r="F23" i="21" s="1"/>
  <c r="H38" i="10" s="1"/>
  <c r="F22" i="21"/>
  <c r="H37" i="10" s="1"/>
  <c r="C19" i="21"/>
  <c r="F19" i="21" s="1"/>
  <c r="H34" i="10" s="1"/>
  <c r="C20" i="21"/>
  <c r="F20" i="21" s="1"/>
  <c r="H35" i="10" s="1"/>
  <c r="C21" i="21"/>
  <c r="F21" i="21" s="1"/>
  <c r="H36" i="10" s="1"/>
  <c r="B11" i="9"/>
  <c r="B8" i="9"/>
  <c r="B7" i="9"/>
  <c r="F30" i="10" l="1"/>
  <c r="J6" i="22" s="1"/>
  <c r="F11" i="10"/>
  <c r="G5" i="22"/>
  <c r="F5" i="22"/>
  <c r="E2" i="22"/>
  <c r="B2" i="22"/>
  <c r="I6" i="22" s="1"/>
  <c r="E11" i="10"/>
  <c r="E11" i="20"/>
  <c r="B3" i="21"/>
  <c r="B2" i="21"/>
  <c r="B10" i="9"/>
  <c r="F9" i="10" l="1"/>
  <c r="F8" i="10"/>
  <c r="I5" i="22"/>
  <c r="B8" i="21" l="1"/>
  <c r="A13" i="21"/>
  <c r="A12" i="21"/>
  <c r="A11" i="21"/>
  <c r="A10" i="21"/>
  <c r="A9" i="21"/>
  <c r="D6" i="18"/>
  <c r="E11" i="21" l="1"/>
  <c r="E13" i="21"/>
  <c r="E9" i="21"/>
  <c r="E12" i="21"/>
  <c r="E10" i="21"/>
  <c r="C8" i="21"/>
  <c r="C13" i="21" s="1"/>
  <c r="F13" i="21" s="1"/>
  <c r="B20" i="20"/>
  <c r="B19" i="20"/>
  <c r="B18" i="20"/>
  <c r="B17" i="20"/>
  <c r="B16" i="20"/>
  <c r="E12" i="20"/>
  <c r="D12" i="20"/>
  <c r="D11" i="20"/>
  <c r="B11" i="20"/>
  <c r="E9" i="20"/>
  <c r="B9" i="20"/>
  <c r="E8" i="20"/>
  <c r="B8" i="20"/>
  <c r="E9" i="10"/>
  <c r="E8" i="10"/>
  <c r="E12" i="10"/>
  <c r="B6" i="18"/>
  <c r="C10" i="21" l="1"/>
  <c r="F10" i="21" s="1"/>
  <c r="C12" i="21"/>
  <c r="F12" i="21" s="1"/>
  <c r="C9" i="21"/>
  <c r="F9" i="21" s="1"/>
  <c r="C11" i="21"/>
  <c r="F11" i="21" s="1"/>
  <c r="A2" i="18"/>
  <c r="L6" i="18" l="1"/>
  <c r="L18" i="18" s="1"/>
  <c r="L17" i="18"/>
  <c r="H7" i="18"/>
  <c r="H8" i="18"/>
  <c r="H9" i="18"/>
  <c r="C18" i="20" s="1"/>
  <c r="H10" i="18"/>
  <c r="H11" i="18"/>
  <c r="C20" i="20" s="1"/>
  <c r="E7" i="18"/>
  <c r="D16" i="20" s="1"/>
  <c r="E8" i="18"/>
  <c r="D17" i="20" s="1"/>
  <c r="E9" i="18"/>
  <c r="E10" i="18"/>
  <c r="E11" i="18"/>
  <c r="J6" i="18"/>
  <c r="K11" i="18"/>
  <c r="D12" i="10"/>
  <c r="B9" i="10"/>
  <c r="B8" i="10"/>
  <c r="G6" i="18"/>
  <c r="F6" i="18"/>
  <c r="C6" i="18"/>
  <c r="L19" i="18" l="1"/>
  <c r="L22" i="18"/>
  <c r="L21" i="18"/>
  <c r="L20" i="18"/>
  <c r="D20" i="10"/>
  <c r="D20" i="20"/>
  <c r="F20" i="20" s="1"/>
  <c r="D19" i="10"/>
  <c r="D19" i="20"/>
  <c r="D18" i="10"/>
  <c r="D18" i="20"/>
  <c r="F18" i="20" s="1"/>
  <c r="D17" i="10"/>
  <c r="D16" i="10"/>
  <c r="E20" i="10"/>
  <c r="G20" i="10" s="1"/>
  <c r="E20" i="20"/>
  <c r="G20" i="20" s="1"/>
  <c r="C20" i="10"/>
  <c r="H20" i="10" s="1"/>
  <c r="C19" i="10"/>
  <c r="H19" i="10" s="1"/>
  <c r="C19" i="20"/>
  <c r="C18" i="10"/>
  <c r="H18" i="10" s="1"/>
  <c r="C17" i="10"/>
  <c r="H17" i="10" s="1"/>
  <c r="C17" i="20"/>
  <c r="F17" i="20" s="1"/>
  <c r="C16" i="10"/>
  <c r="H16" i="10" s="1"/>
  <c r="C16" i="20"/>
  <c r="N5" i="18"/>
  <c r="L11" i="18"/>
  <c r="L8" i="18"/>
  <c r="L7" i="18"/>
  <c r="L9" i="18"/>
  <c r="L10" i="18"/>
  <c r="K10" i="18"/>
  <c r="K9" i="18"/>
  <c r="K7" i="18"/>
  <c r="K8" i="18"/>
  <c r="H6" i="18"/>
  <c r="E6" i="18"/>
  <c r="B12" i="20"/>
  <c r="A3" i="9"/>
  <c r="A4" i="20" s="1"/>
  <c r="F19" i="20" l="1"/>
  <c r="F12" i="10"/>
  <c r="J5" i="22" s="1"/>
  <c r="J2" i="22" s="1"/>
  <c r="F19" i="10"/>
  <c r="F18" i="10"/>
  <c r="F16" i="10"/>
  <c r="F20" i="10"/>
  <c r="F17" i="10"/>
  <c r="E18" i="10"/>
  <c r="G18" i="10" s="1"/>
  <c r="E18" i="20"/>
  <c r="G18" i="20" s="1"/>
  <c r="E19" i="10"/>
  <c r="G19" i="10" s="1"/>
  <c r="E19" i="20"/>
  <c r="G19" i="20" s="1"/>
  <c r="E17" i="10"/>
  <c r="G17" i="10" s="1"/>
  <c r="E17" i="20"/>
  <c r="G17" i="20" s="1"/>
  <c r="E16" i="10"/>
  <c r="G16" i="10" s="1"/>
  <c r="E16" i="20"/>
  <c r="G16" i="20" s="1"/>
  <c r="F16" i="20"/>
  <c r="B16" i="10"/>
  <c r="A4" i="10"/>
  <c r="B19" i="10"/>
  <c r="B17" i="10"/>
  <c r="B20" i="10"/>
  <c r="B11" i="10"/>
  <c r="B18" i="10"/>
  <c r="B12" i="10"/>
  <c r="I6" i="18"/>
  <c r="K6" i="18" s="1"/>
  <c r="K2" i="22" l="1"/>
</calcChain>
</file>

<file path=xl/sharedStrings.xml><?xml version="1.0" encoding="utf-8"?>
<sst xmlns="http://schemas.openxmlformats.org/spreadsheetml/2006/main" count="764" uniqueCount="230">
  <si>
    <t>Actividad</t>
  </si>
  <si>
    <t xml:space="preserve">Responsable </t>
  </si>
  <si>
    <t>AMVA</t>
  </si>
  <si>
    <t>Contratista</t>
  </si>
  <si>
    <t>Meses</t>
  </si>
  <si>
    <t>Año</t>
  </si>
  <si>
    <t>Elaboración pliegos licitación</t>
  </si>
  <si>
    <t>Publicacion pliegos y adjudicación</t>
  </si>
  <si>
    <t>Socialización del proyecto</t>
  </si>
  <si>
    <t>Estudios previos proceso licitación</t>
  </si>
  <si>
    <t>Nivel</t>
  </si>
  <si>
    <t>Indicadores</t>
  </si>
  <si>
    <t>Medios de verificación</t>
  </si>
  <si>
    <t>Dificultades identificadas</t>
  </si>
  <si>
    <t>Acciones correctiva</t>
  </si>
  <si>
    <t>Cantidad</t>
  </si>
  <si>
    <t>Calidad</t>
  </si>
  <si>
    <t>Tiempo</t>
  </si>
  <si>
    <t>Lugar</t>
  </si>
  <si>
    <t>Grupo Social</t>
  </si>
  <si>
    <t>Finalidad</t>
  </si>
  <si>
    <t>Disminuye la contaminación ambiental</t>
  </si>
  <si>
    <t>Porcentaje de Calidad Ambiental</t>
  </si>
  <si>
    <t>Revisión de Registros de información de contaminación ambiental</t>
  </si>
  <si>
    <t>Disminuye la Disposición Final (DF)</t>
  </si>
  <si>
    <t>Porcentaje de DF</t>
  </si>
  <si>
    <t>Revisión de Registros de información de pesajes</t>
  </si>
  <si>
    <t>Mayor Ingreso en los recicladores</t>
  </si>
  <si>
    <t>Porcentaje de ingreso liquidez en tarifa</t>
  </si>
  <si>
    <t>Propósito</t>
  </si>
  <si>
    <t>Incorporar en los Rionegreros la cultura de la separación  y aprovechamiento de Residuos Reciclables  del 22%  en el 2.027</t>
  </si>
  <si>
    <t>Porcentaje de ARR</t>
  </si>
  <si>
    <t>Componente</t>
  </si>
  <si>
    <r>
      <t>SUBPROYECTO 1.1.</t>
    </r>
    <r>
      <rPr>
        <sz val="12"/>
        <color rgb="FF000000"/>
        <rFont val="Arial Narrow"/>
        <family val="2"/>
      </rPr>
      <t xml:space="preserve">Diseño, puesta en marcha de Programa Educación Ambiental : CULTURA DE LA NO BASURA y el APROVECHAMIENTO </t>
    </r>
  </si>
  <si>
    <t>Porcentaje Programa de Educación Ambiental</t>
  </si>
  <si>
    <r>
      <t xml:space="preserve">SUBPROYECTO 1.2.  </t>
    </r>
    <r>
      <rPr>
        <sz val="12"/>
        <color rgb="FF000000"/>
        <rFont val="Arial Narrow"/>
        <family val="2"/>
      </rPr>
      <t>Plan Comunicacional de Separación en Fuente, NO BASURA, APROVECHAMIENTO Y Reconocimiento Reciclador.</t>
    </r>
  </si>
  <si>
    <t>Porcentaje Plan Comunicaconal de separación en la fuente</t>
  </si>
  <si>
    <r>
      <t xml:space="preserve">SUBPROYECTO 1.3. </t>
    </r>
    <r>
      <rPr>
        <sz val="12"/>
        <color rgb="FF000000"/>
        <rFont val="Arial Narrow"/>
        <family val="2"/>
      </rPr>
      <t>Diseño y puesta en marcha Rutas Selectivas R. Aprovechables Reciclables</t>
    </r>
  </si>
  <si>
    <t>Porcentaje de rutas Selectivas</t>
  </si>
  <si>
    <r>
      <t>SUBPROYECTO 1.4</t>
    </r>
    <r>
      <rPr>
        <b/>
        <sz val="12"/>
        <color rgb="FF000000"/>
        <rFont val="Arial Narrow"/>
        <family val="2"/>
      </rPr>
      <t xml:space="preserve">. </t>
    </r>
    <r>
      <rPr>
        <sz val="12"/>
        <color rgb="FF000000"/>
        <rFont val="Arial Narrow"/>
        <family val="2"/>
      </rPr>
      <t>Diseño, promoción y puesta en marcha de Programa de  Emprendimientos Ambientales</t>
    </r>
  </si>
  <si>
    <t>Porcentaje Programa de Emprendimiento Ambiental</t>
  </si>
  <si>
    <r>
      <t>SUBPROYECTO 1.5.</t>
    </r>
    <r>
      <rPr>
        <sz val="12"/>
        <color rgb="FF000000"/>
        <rFont val="Arial Narrow"/>
        <family val="2"/>
      </rPr>
      <t xml:space="preserve">Promoción y desarrollo de las Empresas y Emprendimientos existentes de Aprovechamiento y Valorización de Residuos Reciclables </t>
    </r>
  </si>
  <si>
    <t>Porcentaje de Empresas de Emprendimiento</t>
  </si>
  <si>
    <t>Actividaades</t>
  </si>
  <si>
    <t>SEGUIMIENTO Y MONITOREO
RESULTADOS PROCESOS PROYECTOS</t>
  </si>
  <si>
    <t>Resultado 
Esperado</t>
  </si>
  <si>
    <t>Meta</t>
  </si>
  <si>
    <t>Verde</t>
  </si>
  <si>
    <t>Amarillo</t>
  </si>
  <si>
    <t>Rojo</t>
  </si>
  <si>
    <t>Contaminación Ambiental Disminuida</t>
  </si>
  <si>
    <t>14% &gt; I &gt; 10%</t>
  </si>
  <si>
    <t>I &lt; 10%</t>
  </si>
  <si>
    <t>18%  &gt; I &gt; 16%</t>
  </si>
  <si>
    <t>I &lt; 16%</t>
  </si>
  <si>
    <t>22% &gt; I &gt; 20%</t>
  </si>
  <si>
    <t>I &lt; 20%</t>
  </si>
  <si>
    <t>Disposición Final Disminuida</t>
  </si>
  <si>
    <t>DEFINICIÓN DE INDICADORES</t>
  </si>
  <si>
    <r>
      <t xml:space="preserve">CONSIDERACIONES INICIALES PARA LA DEFINICIÓN DE LOS INDICADORES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Para todos los SUBPROGRAMAS se deben definir en el momento de la ejecución de los proyectos las ACTIVIDADES, para realizar seguimiento y monitoreo, así:
                                           (# Actividades SUB 1.1 Ejecutadas / # Actividades SUB 1.1 Programadas)*100
</t>
    </r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Para toda ACTIVIDAD se deben definir en el momento de la ejecución de los proyectos las SUBACTIVIDADES , TIEMPO y COSTOS para realizar seguimiento y monitoreo, así:
                                       SUBACTIVIDADES    IA = (# SubActividades Ejecutadas / Total SubActividades)*100
                                       TIEMPO                       IAT = (Tiempo Ejecutado / Total Tiempo Programado)*100
                                       COSTOS                    ICC = ($ Actividad Ejecutado / Total $ Programado)*100</t>
    </r>
  </si>
  <si>
    <r>
      <t xml:space="preserve">Proyecto1: </t>
    </r>
    <r>
      <rPr>
        <sz val="10"/>
        <color rgb="FF000000"/>
        <rFont val="Arial"/>
        <family val="2"/>
      </rPr>
      <t>Cultura de la separación y Aprovechamiento de Residuos Reciclables.</t>
    </r>
  </si>
  <si>
    <t>Indicador</t>
  </si>
  <si>
    <t>Formula</t>
  </si>
  <si>
    <t>(Toneladas de RRA/año / Toneladas DF/año)*100</t>
  </si>
  <si>
    <t>1 - ((Toneladas de RRA/año * Valor Tonelada RRA) / (Toneladas de RRA/año 2015 * Valor Tonelada de RRA año 2015))*100</t>
  </si>
  <si>
    <t xml:space="preserve">(Toneladas de RRA/año / Toneladas DF/año)*100 </t>
  </si>
  <si>
    <t>(# Actividades SUB 1.1 Ejecutadas / # Actividades SUB 1.1 Programadas)*100</t>
  </si>
  <si>
    <t>(# Actividades SUB 1.2 Ejecutadas / # Actividades SUB 1.2 Programadas)*100</t>
  </si>
  <si>
    <t>(# Actividades SUB 1.3 Ejecutadas / # Actividades SUB 1.3 Programadas)*100</t>
  </si>
  <si>
    <t>(# Actividades SUB 1.4 Ejecutadas / # Actividades SUB 1.4 Programadas)*100</t>
  </si>
  <si>
    <t>(# Actividades SUB 1.5 Ejecutadas / # Actividades SUB 1.5 Programadas)*100</t>
  </si>
  <si>
    <t>ACTIVIDAD</t>
  </si>
  <si>
    <t>IA = Indice Avance Actividad
IAT = Indice Avance Tiempo
ICC = Indice Cumple Costos</t>
  </si>
  <si>
    <t>IA = (# SubActividades Ejecutadas / Total SubActividades)*100
IAT = (Tiempo Ejecutado / Total Tiempo Programado)*100
ICC = ($ Actividad Ejecutado / Total $ Programado)*100</t>
  </si>
  <si>
    <t>Región AMVA</t>
  </si>
  <si>
    <t>Comunidad de la Región AMVA</t>
  </si>
  <si>
    <t>Revisión de Registros de información de AMVA</t>
  </si>
  <si>
    <t>Comunidad del AMVA</t>
  </si>
  <si>
    <t>Fin</t>
  </si>
  <si>
    <t>Objetivo</t>
  </si>
  <si>
    <t>Especificaciones de los estudios previos cumplidas</t>
  </si>
  <si>
    <t>Porcentaje de estudios previos realizados</t>
  </si>
  <si>
    <t>Revision registros de información de actas de socializacion</t>
  </si>
  <si>
    <t>Proyecto         n°</t>
  </si>
  <si>
    <t>Producto</t>
  </si>
  <si>
    <t xml:space="preserve"> Unidad de medida</t>
  </si>
  <si>
    <t>Cantidad total a ejecutar</t>
  </si>
  <si>
    <t>Cantidad a ejecutar/año</t>
  </si>
  <si>
    <t>Valor unitario</t>
  </si>
  <si>
    <t>Valor total</t>
  </si>
  <si>
    <t>%</t>
  </si>
  <si>
    <t>Entidad Líder gestión ejecución</t>
  </si>
  <si>
    <t>Proyecto</t>
  </si>
  <si>
    <t>Programa Aprovechamiento</t>
  </si>
  <si>
    <t>Valor (millones)</t>
  </si>
  <si>
    <t>Peso
(%)</t>
  </si>
  <si>
    <t xml:space="preserve">% </t>
  </si>
  <si>
    <t xml:space="preserve"> Prog</t>
  </si>
  <si>
    <t>Ejec</t>
  </si>
  <si>
    <t>Meses Prog</t>
  </si>
  <si>
    <t>Meses Ejec</t>
  </si>
  <si>
    <t>Cumplimiento reuniones de socialización</t>
  </si>
  <si>
    <t>ECAS´s diseñadas</t>
  </si>
  <si>
    <t>Cantidad de actividad Prog / 
Cantidad activiada Ejec</t>
  </si>
  <si>
    <t>Cantidad de meses Prog / 
Cantidad meses Ejec</t>
  </si>
  <si>
    <t>Valor 
ECA
(millones)</t>
  </si>
  <si>
    <t>Costo (millones)</t>
  </si>
  <si>
    <t>C = A/B</t>
  </si>
  <si>
    <t>Valor Prog / 
Valor Ejec</t>
  </si>
  <si>
    <t xml:space="preserve">Índice de Avance 
(IA) </t>
  </si>
  <si>
    <t>A</t>
  </si>
  <si>
    <t xml:space="preserve">Índice de Avance Tiempo (IAT) </t>
  </si>
  <si>
    <t>B</t>
  </si>
  <si>
    <t xml:space="preserve">Indice de Cumplim de Costos (ICC) </t>
  </si>
  <si>
    <t>D</t>
  </si>
  <si>
    <t xml:space="preserve">C
Índice de Avance Efectivo 
(IAE, Eficacia) 
</t>
  </si>
  <si>
    <t>E
Índice Efectivo de Costos 
(IEC, Eficiencia)</t>
  </si>
  <si>
    <t>Indicadores para hacer seguimiento a las actividades de los proyectos</t>
  </si>
  <si>
    <t>Nombre</t>
  </si>
  <si>
    <t>Revisión del Registros del proceso de licitación</t>
  </si>
  <si>
    <t>Revición Registro información Contrato ECAS</t>
  </si>
  <si>
    <t>Cumplimiento de cronograma</t>
  </si>
  <si>
    <t>E = D/C</t>
  </si>
  <si>
    <t>Valor 
Total
(millones)</t>
  </si>
  <si>
    <t>Meta definitiva</t>
  </si>
  <si>
    <t>Línea base 2016</t>
  </si>
  <si>
    <t>Metas intermedias</t>
  </si>
  <si>
    <t>Indicador
(I)</t>
  </si>
  <si>
    <t>20% &gt; I &gt; 18%</t>
  </si>
  <si>
    <t>Peso ponderado</t>
  </si>
  <si>
    <t>Valor Act ECA 
(%)</t>
  </si>
  <si>
    <t>Peso Act
(%)</t>
  </si>
  <si>
    <t>Valor $ millones</t>
  </si>
  <si>
    <t>Cumplimiento Actividad</t>
  </si>
  <si>
    <t>Cumplimiento Meta</t>
  </si>
  <si>
    <t>I &lt; 18%</t>
  </si>
  <si>
    <t>Peso Proyecto en Programa</t>
  </si>
  <si>
    <t>Valor 
Proy (millones)</t>
  </si>
  <si>
    <t>Cumplimiento Proyecto</t>
  </si>
  <si>
    <t>AVANCE DE ACTIVIDADES</t>
  </si>
  <si>
    <t>Ingreso Avance</t>
  </si>
  <si>
    <t>Peso PGIRS</t>
  </si>
  <si>
    <t>Aporte al PGIRS</t>
  </si>
  <si>
    <t>OBJETIVOS</t>
  </si>
  <si>
    <t>Cumplimiento Programa</t>
  </si>
  <si>
    <r>
      <rPr>
        <b/>
        <sz val="12"/>
        <color rgb="FF000000"/>
        <rFont val="Arial"/>
        <family val="2"/>
      </rPr>
      <t xml:space="preserve">Fin 1. </t>
    </r>
    <r>
      <rPr>
        <sz val="12"/>
        <color rgb="FF000000"/>
        <rFont val="Arial"/>
        <family val="2"/>
      </rPr>
      <t>Disminuye la contaminación ambiental</t>
    </r>
  </si>
  <si>
    <r>
      <rPr>
        <b/>
        <sz val="12"/>
        <color rgb="FF000000"/>
        <rFont val="Arial"/>
        <family val="2"/>
      </rPr>
      <t xml:space="preserve">Fin 2. </t>
    </r>
    <r>
      <rPr>
        <sz val="12"/>
        <color rgb="FF000000"/>
        <rFont val="Arial"/>
        <family val="2"/>
      </rPr>
      <t>Disminuye la Disposición Final (DF)</t>
    </r>
  </si>
  <si>
    <t>Especificaciones de publicación pliegos de condiciones cumplidas</t>
  </si>
  <si>
    <t>Porcentaje de contrato ejecutado</t>
  </si>
  <si>
    <t>Cumplimiento especificaciones del contrato cumplidas</t>
  </si>
  <si>
    <t>I &lt; 30%</t>
  </si>
  <si>
    <t>E &gt; 1</t>
  </si>
  <si>
    <t>E = 1</t>
  </si>
  <si>
    <t>E &lt; 1</t>
  </si>
  <si>
    <t>C &lt; 1</t>
  </si>
  <si>
    <t>C &gt; 1</t>
  </si>
  <si>
    <t>C = 1</t>
  </si>
  <si>
    <t>Estación de Clasificacion y Aprovechamiento - ECA (3 a 5 ton/día) 2018           Cantidad: 5</t>
  </si>
  <si>
    <t>Definición del lote</t>
  </si>
  <si>
    <t>Elaboracion, publicación pliegos, propuestas y adjudicacion</t>
  </si>
  <si>
    <t>Realizacion del estudio y diseños</t>
  </si>
  <si>
    <t xml:space="preserve">Socialización </t>
  </si>
  <si>
    <t>Estación de Clasificacion y Aprovechamiento - ECA 1, 2, 3, 4 y 5 (3 a 5 ton/día)       Cantidad año 2019: 5</t>
  </si>
  <si>
    <t>realización proyecto</t>
  </si>
  <si>
    <t>Revisión de Registro Información de ejecución de aprovechamiento de RR en rural</t>
  </si>
  <si>
    <t xml:space="preserve"> Porcentaje de ECA´s diseñadas</t>
  </si>
  <si>
    <t>Revisión de contratos de diseños de ECA´s</t>
  </si>
  <si>
    <t>Porcentaje de lotes definidos</t>
  </si>
  <si>
    <t>Especificaciones del lote cumplidas</t>
  </si>
  <si>
    <t>Porcentaje de pliego de condiciones elaborados y publicados</t>
  </si>
  <si>
    <t>Revisión de contratos de construcción de ECA´s</t>
  </si>
  <si>
    <t>Porcentaje de pliegos de licitación elaborados</t>
  </si>
  <si>
    <t>Especificaciones de pliegos cumplidas</t>
  </si>
  <si>
    <t>Porcentaje de ECA´s socializadas</t>
  </si>
  <si>
    <t>Porcentaje de diseños ECA´s socializadas</t>
  </si>
  <si>
    <t>Aprovechamiento RR Rural incrementado</t>
  </si>
  <si>
    <t>10% &gt; I &gt; 5%</t>
  </si>
  <si>
    <t>I &lt; 5%</t>
  </si>
  <si>
    <t>16% &gt; I &gt; 5%</t>
  </si>
  <si>
    <t>41% &gt; I &gt; 16%</t>
  </si>
  <si>
    <t>72% &gt; I &gt; 41%</t>
  </si>
  <si>
    <t>I &lt; 41%</t>
  </si>
  <si>
    <t>100% &gt; I &gt; 72%</t>
  </si>
  <si>
    <t>I &lt; 72%</t>
  </si>
  <si>
    <t xml:space="preserve">CRONOGRAMA PROYECTOS DE PREINVERSION PROGRAMA DE RECOLECCION Y TRANSPORTE </t>
  </si>
  <si>
    <t>Proyecto 22: Estudios y diseños de red de ECAS integrales para zonas de difícil acceso - REDECAS Integrales de capacidad de 3 a 5 toneladas/día.</t>
  </si>
  <si>
    <t>Cantidad: 38</t>
  </si>
  <si>
    <t>Estación de Clasificacion y Aprovechamiento - ECA (3 a 5 ton/día) 2020           Cantidad: 10</t>
  </si>
  <si>
    <t>Estación de Clasificacion y Aprovechamiento - ECA (3 a 5 ton/día) 2024           Cantidad: 10</t>
  </si>
  <si>
    <t>Estación de Clasificacion y Aprovechamiento - ECA (3 a 5 ton/día) 2028           Cantidad: 13</t>
  </si>
  <si>
    <t>CRONOGRAMA PROYECTOS DE INVERSION PROGRAMA DE RECOLECCION Y TRANSPORTE</t>
  </si>
  <si>
    <t>Proyecto 23: Construcción y puesta en operación de Red de ECA´s Integrales para zonas de difícil acceso - REDECAS INTEGRALES (Capacidad de 3 a 5 toneladas/día).</t>
  </si>
  <si>
    <t>Estación de Clasificacion y Aprovechamiento - ECA 6, 7 y 8 (0,5 ton/día)       Cantidad año 2020: 3</t>
  </si>
  <si>
    <t>Estación de Clasificacion y Aprovechamiento - ECA 9, 10 y 11 (0,5 ton/día)       Cantidad año 2021: 3</t>
  </si>
  <si>
    <t>Estación de Clasificacion y Aprovechamiento - ECA 12 y 13 (0,5 ton/día)       Cantidad año 2022: 2</t>
  </si>
  <si>
    <t>Estación de Clasificacion y Aprovechamiento - ECA 14 y 15 (0,5 ton/día)       Cantidad año 2023: 2</t>
  </si>
  <si>
    <t>Estación de Clasificacion y Aprovechamiento - ECA 16, 17 y 18 (0,5 ton/día)       Cantidad año 2024: 3</t>
  </si>
  <si>
    <t>Estación de Clasificacion y Aprovechamiento - ECA 19, 20 y 21 (0,5 ton/día)       Cantidad año 2025: 3</t>
  </si>
  <si>
    <t>Estación de Clasificacion y Aprovechamiento - ECA 22 y 23 (0,5 ton/día)       Cantidad año 2026: 2</t>
  </si>
  <si>
    <t>Estación de Clasificacion y Aprovechamiento - ECA 24 y 25 (0,5 ton/día)       Cantidad año 2027: 2</t>
  </si>
  <si>
    <t>Estación de Clasificacion y Aprovechamiento - ECA 26, 27, 28, 29 y 30 (0,5 ton/día)       Cantidad año 2028: 5</t>
  </si>
  <si>
    <t>Estación de Clasificacion y Aprovechamiento - ECA 31, 32, 33 y 34 (0,5 ton/día)       Cantidad año 2029: 4</t>
  </si>
  <si>
    <t>Estación de Clasificacion y Aprovechamiento - ECA 35, 36, 37 y 38 (0,5 ton/día)       Cantidad año 2030: 4</t>
  </si>
  <si>
    <t>Estudios y diseños ECA  (3 a 5 Ton/día)</t>
  </si>
  <si>
    <t>Diseños ECA  (3 a 5 Ton/día)</t>
  </si>
  <si>
    <t>ECA  (3 a 5 Ton/día)</t>
  </si>
  <si>
    <t>Construcción de ECA  (3 a 5 Ton/día)</t>
  </si>
  <si>
    <t>Construcción  ECA  (3 a 5 Ton/día)</t>
  </si>
  <si>
    <t>Porcentaje de aprovechamiento de Residuos en zonas de dificil acceso</t>
  </si>
  <si>
    <t>Aprovechamiento Residuos en acceso dificil incrementado</t>
  </si>
  <si>
    <t>PROGRAMA RECOLECCIÓN Y TRANSPORTE</t>
  </si>
  <si>
    <t xml:space="preserve">Programa Aprovechamiento </t>
  </si>
  <si>
    <t>30% &gt; I &gt; 10%</t>
  </si>
  <si>
    <t>50% &gt; I &gt; 30%</t>
  </si>
  <si>
    <t>77% &gt; I &gt; 50%</t>
  </si>
  <si>
    <t>I &lt; 50%</t>
  </si>
  <si>
    <t>13% &gt; I &gt; 5%</t>
  </si>
  <si>
    <t>39% &gt; I &gt; 13%</t>
  </si>
  <si>
    <t>I &lt;  13%</t>
  </si>
  <si>
    <t>66% &gt; I &gt; 39%</t>
  </si>
  <si>
    <t>I &lt; 39%</t>
  </si>
  <si>
    <t>100% &gt; I &gt; 66%</t>
  </si>
  <si>
    <t>I &lt; 66%</t>
  </si>
  <si>
    <t>Porcentaje de aprovechamiento de R en zonas de dificil acceso</t>
  </si>
  <si>
    <t xml:space="preserve"> Porcentaje de Estación de clasificación construidas y en operación</t>
  </si>
  <si>
    <t>Estación de clasificación construidas y operando</t>
  </si>
  <si>
    <t>Proyecto 24. Sistema integrado Multimodal de Transporte y Estación de Transferencia  - SIMUT &amp; ET.</t>
  </si>
  <si>
    <t>Estación de transferencia operando</t>
  </si>
  <si>
    <t>Porcentaje de Residuos en estación de transferencia</t>
  </si>
  <si>
    <t>Porcentaje de SIMUT operando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</si>
</sst>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%"/>
    <numFmt numFmtId="167" formatCode="0.0000%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3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justify" vertical="center" wrapText="1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0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3" xfId="0" applyFill="1" applyBorder="1"/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5" borderId="3" xfId="0" applyFill="1" applyBorder="1"/>
    <xf numFmtId="0" fontId="0" fillId="5" borderId="1" xfId="0" applyFill="1" applyBorder="1"/>
    <xf numFmtId="0" fontId="0" fillId="5" borderId="10" xfId="0" applyFill="1" applyBorder="1"/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textRotation="255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2" fillId="8" borderId="1" xfId="0" applyFont="1" applyFill="1" applyBorder="1" applyAlignment="1">
      <alignment textRotation="255"/>
    </xf>
    <xf numFmtId="0" fontId="2" fillId="10" borderId="1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10" fillId="0" borderId="0" xfId="1"/>
    <xf numFmtId="0" fontId="12" fillId="1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textRotation="255" wrapText="1"/>
    </xf>
    <xf numFmtId="0" fontId="10" fillId="0" borderId="0" xfId="1" applyBorder="1"/>
    <xf numFmtId="0" fontId="13" fillId="7" borderId="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textRotation="255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justify" vertical="center" wrapText="1"/>
    </xf>
    <xf numFmtId="0" fontId="21" fillId="0" borderId="38" xfId="0" applyFont="1" applyBorder="1" applyAlignment="1">
      <alignment horizontal="justify" vertical="center" wrapText="1"/>
    </xf>
    <xf numFmtId="0" fontId="18" fillId="18" borderId="42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8" fillId="19" borderId="40" xfId="0" applyNumberFormat="1" applyFont="1" applyFill="1" applyBorder="1" applyAlignment="1">
      <alignment horizontal="center" vertical="center" wrapText="1"/>
    </xf>
    <xf numFmtId="10" fontId="18" fillId="19" borderId="40" xfId="0" applyNumberFormat="1" applyFont="1" applyFill="1" applyBorder="1" applyAlignment="1">
      <alignment horizontal="right" vertical="center" wrapText="1"/>
    </xf>
    <xf numFmtId="0" fontId="18" fillId="19" borderId="40" xfId="0" applyFont="1" applyFill="1" applyBorder="1" applyAlignment="1">
      <alignment horizontal="left" vertical="center" wrapText="1"/>
    </xf>
    <xf numFmtId="0" fontId="18" fillId="17" borderId="37" xfId="0" applyFont="1" applyFill="1" applyBorder="1" applyAlignment="1">
      <alignment vertical="center" wrapText="1"/>
    </xf>
    <xf numFmtId="0" fontId="18" fillId="17" borderId="38" xfId="0" applyFont="1" applyFill="1" applyBorder="1" applyAlignment="1">
      <alignment vertical="center" wrapText="1"/>
    </xf>
    <xf numFmtId="0" fontId="21" fillId="18" borderId="37" xfId="0" applyFont="1" applyFill="1" applyBorder="1" applyAlignment="1">
      <alignment vertical="center" wrapText="1"/>
    </xf>
    <xf numFmtId="0" fontId="21" fillId="18" borderId="38" xfId="0" applyFont="1" applyFill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3" fontId="18" fillId="18" borderId="37" xfId="0" applyNumberFormat="1" applyFont="1" applyFill="1" applyBorder="1" applyAlignment="1">
      <alignment vertical="center" wrapText="1"/>
    </xf>
    <xf numFmtId="3" fontId="18" fillId="18" borderId="38" xfId="0" applyNumberFormat="1" applyFont="1" applyFill="1" applyBorder="1" applyAlignment="1">
      <alignment vertical="center" wrapText="1"/>
    </xf>
    <xf numFmtId="10" fontId="18" fillId="18" borderId="37" xfId="0" applyNumberFormat="1" applyFont="1" applyFill="1" applyBorder="1" applyAlignment="1">
      <alignment vertical="center" wrapText="1"/>
    </xf>
    <xf numFmtId="10" fontId="18" fillId="18" borderId="38" xfId="0" applyNumberFormat="1" applyFont="1" applyFill="1" applyBorder="1" applyAlignment="1">
      <alignment vertical="center" wrapText="1"/>
    </xf>
    <xf numFmtId="0" fontId="18" fillId="17" borderId="41" xfId="0" applyFont="1" applyFill="1" applyBorder="1" applyAlignment="1">
      <alignment vertical="center" wrapText="1"/>
    </xf>
    <xf numFmtId="0" fontId="18" fillId="19" borderId="19" xfId="0" applyFont="1" applyFill="1" applyBorder="1" applyAlignment="1">
      <alignment vertical="center" wrapText="1"/>
    </xf>
    <xf numFmtId="0" fontId="18" fillId="19" borderId="20" xfId="0" applyFont="1" applyFill="1" applyBorder="1" applyAlignment="1">
      <alignment vertical="center" wrapText="1"/>
    </xf>
    <xf numFmtId="0" fontId="18" fillId="19" borderId="2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10" fontId="18" fillId="0" borderId="0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justify" vertical="center" wrapText="1"/>
    </xf>
    <xf numFmtId="0" fontId="22" fillId="1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18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10" fontId="18" fillId="18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3" applyNumberFormat="1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0" fontId="0" fillId="3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0" xfId="1" applyFill="1" applyBorder="1"/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23" fillId="4" borderId="1" xfId="1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0" fontId="10" fillId="3" borderId="1" xfId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6" fontId="0" fillId="2" borderId="1" xfId="3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/>
    </xf>
    <xf numFmtId="9" fontId="15" fillId="0" borderId="0" xfId="2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9" fontId="0" fillId="3" borderId="3" xfId="3" applyNumberFormat="1" applyFont="1" applyFill="1" applyBorder="1" applyAlignment="1">
      <alignment horizontal="center" vertical="center"/>
    </xf>
    <xf numFmtId="0" fontId="9" fillId="0" borderId="0" xfId="0" applyFont="1"/>
    <xf numFmtId="0" fontId="25" fillId="0" borderId="1" xfId="0" applyFont="1" applyBorder="1" applyAlignment="1">
      <alignment horizontal="center" vertical="center" wrapText="1"/>
    </xf>
    <xf numFmtId="9" fontId="25" fillId="0" borderId="1" xfId="3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6" fontId="10" fillId="0" borderId="1" xfId="3" applyNumberFormat="1" applyFont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9" fontId="26" fillId="2" borderId="2" xfId="3" applyFont="1" applyFill="1" applyBorder="1" applyAlignment="1">
      <alignment horizontal="center" vertical="center"/>
    </xf>
    <xf numFmtId="9" fontId="27" fillId="2" borderId="2" xfId="3" applyFont="1" applyFill="1" applyBorder="1" applyAlignment="1">
      <alignment horizontal="center" vertical="center"/>
    </xf>
    <xf numFmtId="9" fontId="29" fillId="20" borderId="1" xfId="3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9" fontId="25" fillId="24" borderId="1" xfId="3" applyFont="1" applyFill="1" applyBorder="1" applyAlignment="1">
      <alignment horizontal="center" vertical="center" wrapText="1"/>
    </xf>
    <xf numFmtId="9" fontId="24" fillId="24" borderId="1" xfId="3" applyFont="1" applyFill="1" applyBorder="1" applyAlignment="1">
      <alignment horizontal="center" vertical="center" wrapText="1"/>
    </xf>
    <xf numFmtId="165" fontId="28" fillId="21" borderId="1" xfId="3" applyNumberFormat="1" applyFont="1" applyFill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32" fillId="0" borderId="1" xfId="0" applyFont="1" applyBorder="1" applyAlignment="1">
      <alignment vertical="center" wrapText="1"/>
    </xf>
    <xf numFmtId="10" fontId="1" fillId="4" borderId="1" xfId="3" applyNumberFormat="1" applyFont="1" applyFill="1" applyBorder="1" applyAlignment="1">
      <alignment vertical="center" wrapText="1"/>
    </xf>
    <xf numFmtId="10" fontId="1" fillId="4" borderId="1" xfId="3" applyNumberFormat="1" applyFont="1" applyFill="1" applyBorder="1" applyAlignment="1">
      <alignment horizontal="center" vertical="center" wrapText="1"/>
    </xf>
    <xf numFmtId="10" fontId="1" fillId="22" borderId="2" xfId="3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 wrapText="1"/>
    </xf>
    <xf numFmtId="3" fontId="38" fillId="18" borderId="1" xfId="0" applyNumberFormat="1" applyFont="1" applyFill="1" applyBorder="1" applyAlignment="1">
      <alignment vertical="center" wrapText="1"/>
    </xf>
    <xf numFmtId="10" fontId="38" fillId="18" borderId="1" xfId="0" applyNumberFormat="1" applyFont="1" applyFill="1" applyBorder="1" applyAlignment="1">
      <alignment vertical="center" wrapText="1"/>
    </xf>
    <xf numFmtId="0" fontId="37" fillId="18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/>
    <xf numFmtId="0" fontId="0" fillId="5" borderId="2" xfId="0" applyFill="1" applyBorder="1"/>
    <xf numFmtId="0" fontId="0" fillId="2" borderId="18" xfId="0" applyFill="1" applyBorder="1"/>
    <xf numFmtId="0" fontId="0" fillId="2" borderId="2" xfId="0" applyFill="1" applyBorder="1" applyAlignment="1">
      <alignment horizontal="center"/>
    </xf>
    <xf numFmtId="10" fontId="1" fillId="20" borderId="1" xfId="3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left" vertical="center" wrapText="1"/>
    </xf>
    <xf numFmtId="167" fontId="0" fillId="2" borderId="1" xfId="3" applyNumberFormat="1" applyFont="1" applyFill="1" applyBorder="1" applyAlignment="1">
      <alignment horizontal="center" vertical="center"/>
    </xf>
    <xf numFmtId="166" fontId="0" fillId="3" borderId="1" xfId="3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3" fontId="0" fillId="6" borderId="0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9" fontId="12" fillId="0" borderId="0" xfId="2" applyFont="1" applyBorder="1" applyAlignment="1">
      <alignment horizontal="center" vertical="center" wrapText="1"/>
    </xf>
    <xf numFmtId="9" fontId="12" fillId="0" borderId="1" xfId="3" applyFont="1" applyFill="1" applyBorder="1" applyAlignment="1">
      <alignment horizontal="center" vertical="center"/>
    </xf>
    <xf numFmtId="9" fontId="38" fillId="18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19" fillId="17" borderId="2" xfId="0" applyFont="1" applyFill="1" applyBorder="1" applyAlignment="1">
      <alignment horizontal="center" vertical="center" textRotation="90" wrapText="1"/>
    </xf>
    <xf numFmtId="3" fontId="18" fillId="0" borderId="1" xfId="0" applyNumberFormat="1" applyFont="1" applyBorder="1" applyAlignment="1">
      <alignment vertical="center" wrapText="1"/>
    </xf>
    <xf numFmtId="10" fontId="18" fillId="0" borderId="1" xfId="3" applyNumberFormat="1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24" fillId="7" borderId="2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30" fillId="22" borderId="44" xfId="0" applyFont="1" applyFill="1" applyBorder="1" applyAlignment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horizontal="center" vertical="center"/>
    </xf>
    <xf numFmtId="3" fontId="35" fillId="22" borderId="2" xfId="0" applyNumberFormat="1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255"/>
    </xf>
    <xf numFmtId="0" fontId="2" fillId="8" borderId="32" xfId="0" applyFont="1" applyFill="1" applyBorder="1" applyAlignment="1">
      <alignment horizontal="center" vertical="center" textRotation="255"/>
    </xf>
    <xf numFmtId="0" fontId="2" fillId="8" borderId="3" xfId="0" applyFont="1" applyFill="1" applyBorder="1" applyAlignment="1">
      <alignment horizontal="center" vertical="center" textRotation="255"/>
    </xf>
    <xf numFmtId="0" fontId="2" fillId="11" borderId="33" xfId="0" applyFont="1" applyFill="1" applyBorder="1" applyAlignment="1">
      <alignment horizontal="center" vertical="center" textRotation="255" wrapText="1"/>
    </xf>
    <xf numFmtId="0" fontId="2" fillId="11" borderId="0" xfId="0" applyFont="1" applyFill="1" applyBorder="1" applyAlignment="1">
      <alignment horizontal="center" vertical="center" textRotation="255" wrapText="1"/>
    </xf>
    <xf numFmtId="0" fontId="12" fillId="4" borderId="34" xfId="1" applyFont="1" applyFill="1" applyBorder="1" applyAlignment="1">
      <alignment horizontal="left" vertical="center" wrapText="1"/>
    </xf>
    <xf numFmtId="0" fontId="12" fillId="4" borderId="45" xfId="1" applyFont="1" applyFill="1" applyBorder="1" applyAlignment="1">
      <alignment horizontal="left" vertical="center" wrapText="1"/>
    </xf>
    <xf numFmtId="0" fontId="12" fillId="4" borderId="26" xfId="1" applyFont="1" applyFill="1" applyBorder="1" applyAlignment="1">
      <alignment horizontal="left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5" fillId="21" borderId="36" xfId="0" applyFont="1" applyFill="1" applyBorder="1" applyAlignment="1">
      <alignment horizontal="center" vertical="center" wrapText="1"/>
    </xf>
    <xf numFmtId="0" fontId="15" fillId="21" borderId="30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3" fillId="24" borderId="45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textRotation="255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left" vertical="center" wrapText="1"/>
    </xf>
    <xf numFmtId="3" fontId="18" fillId="20" borderId="1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3" borderId="36" xfId="0" applyFont="1" applyFill="1" applyBorder="1" applyAlignment="1">
      <alignment horizontal="center" vertical="center" wrapText="1"/>
    </xf>
    <xf numFmtId="0" fontId="1" fillId="23" borderId="35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left" vertical="center" wrapText="1"/>
    </xf>
    <xf numFmtId="0" fontId="2" fillId="15" borderId="20" xfId="0" applyFont="1" applyFill="1" applyBorder="1" applyAlignment="1">
      <alignment horizontal="left" vertical="center"/>
    </xf>
    <xf numFmtId="0" fontId="2" fillId="15" borderId="21" xfId="0" applyFont="1" applyFill="1" applyBorder="1" applyAlignment="1">
      <alignment horizontal="left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255"/>
    </xf>
    <xf numFmtId="0" fontId="18" fillId="17" borderId="37" xfId="0" applyFont="1" applyFill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22" fillId="18" borderId="37" xfId="0" applyFont="1" applyFill="1" applyBorder="1" applyAlignment="1">
      <alignment horizontal="center" vertical="center" wrapText="1"/>
    </xf>
    <xf numFmtId="0" fontId="22" fillId="18" borderId="38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CE3890A2-9CFA-4478-B47B-29C56A089DE3}"/>
    <cellStyle name="Porcentaje" xfId="3" builtinId="5"/>
    <cellStyle name="Porcentaje 2" xfId="2" xr:uid="{3A2DD524-F06A-466E-A643-E0529756A2E8}"/>
  </cellStyles>
  <dxfs count="16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%20Objetivos%20y%20Metas%20PG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bjetivos y Metas"/>
      <sheetName val="Componentes Metas"/>
      <sheetName val="Matriz Objetivos"/>
    </sheetNames>
    <sheetDataSet>
      <sheetData sheetId="0"/>
      <sheetData sheetId="1">
        <row r="14">
          <cell r="B14" t="str">
            <v>Objetivo 10: Generar procesos de innovación de separación, recolección selectiva y aprovechamiento en las zonas de difícil acceso</v>
          </cell>
          <cell r="C14">
            <v>0.77</v>
          </cell>
          <cell r="D14">
            <v>0</v>
          </cell>
          <cell r="E14">
            <v>0.1</v>
          </cell>
          <cell r="F14">
            <v>0.3</v>
          </cell>
          <cell r="G14">
            <v>0.5</v>
          </cell>
          <cell r="H14">
            <v>0.77</v>
          </cell>
        </row>
        <row r="15">
          <cell r="B15" t="str">
            <v>Objetivo 11: Realizar un agenciamiento institucional de la alternativa de transporte férreo y estación de transferencia de Residuos Sólidos en el Valle de Aburrá</v>
          </cell>
          <cell r="C15">
            <v>1</v>
          </cell>
          <cell r="D15">
            <v>0</v>
          </cell>
          <cell r="H15">
            <v>1</v>
          </cell>
        </row>
      </sheetData>
      <sheetData sheetId="2">
        <row r="25">
          <cell r="B25" t="str">
            <v xml:space="preserve">Incrementar el nivel de aprovechamiento de orgánicos y reciclables en zona de difícil </v>
          </cell>
          <cell r="C25">
            <v>38</v>
          </cell>
          <cell r="D25">
            <v>1</v>
          </cell>
          <cell r="F25">
            <v>0.13157894736842105</v>
          </cell>
          <cell r="G25">
            <v>0.39473684210526316</v>
          </cell>
          <cell r="H25">
            <v>0.65789473684210531</v>
          </cell>
          <cell r="I25">
            <v>1</v>
          </cell>
        </row>
        <row r="26">
          <cell r="B26" t="str">
            <v xml:space="preserve"> Incrementar el nivel de aprovechamiento de residuos orgánicos y reciclables en zona de difícil acceso en el Valle de Aburrá. </v>
          </cell>
          <cell r="C26">
            <v>38</v>
          </cell>
          <cell r="D26">
            <v>1</v>
          </cell>
          <cell r="F26">
            <v>0.13157894736842105</v>
          </cell>
          <cell r="G26">
            <v>0.39473684210526316</v>
          </cell>
          <cell r="H26">
            <v>0.65789473684210531</v>
          </cell>
          <cell r="I26">
            <v>1</v>
          </cell>
        </row>
        <row r="27">
          <cell r="B27" t="str">
            <v xml:space="preserve">Promover la interacción entre los diferentes actores relacionados de forma directa con la puesta en marcha del Sistema Integrado Multimodal de Transporte y la integración de una estación de transferencia de Residuos Sólidos. </v>
          </cell>
          <cell r="C27">
            <v>1</v>
          </cell>
          <cell r="D27">
            <v>1</v>
          </cell>
          <cell r="I27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5E19-11F4-41BB-9EC7-D6EC829FB513}">
  <sheetPr>
    <tabColor rgb="FFFFC000"/>
  </sheetPr>
  <dimension ref="A1:K6"/>
  <sheetViews>
    <sheetView zoomScale="70" zoomScaleNormal="70" workbookViewId="0">
      <pane xSplit="5" ySplit="4" topLeftCell="J5" activePane="bottomRight" state="frozen"/>
      <selection pane="topRight" activeCell="F1" sqref="F1"/>
      <selection pane="bottomLeft" activeCell="A4" sqref="A4"/>
      <selection pane="bottomRight" activeCell="B17" sqref="B17"/>
    </sheetView>
  </sheetViews>
  <sheetFormatPr baseColWidth="10" defaultRowHeight="15" outlineLevelCol="1" x14ac:dyDescent="0.25"/>
  <cols>
    <col min="1" max="1" width="49.28515625" customWidth="1"/>
    <col min="2" max="2" width="14.5703125" customWidth="1"/>
    <col min="3" max="3" width="15.140625" customWidth="1"/>
    <col min="4" max="4" width="16.140625" customWidth="1"/>
    <col min="5" max="5" width="20.5703125" customWidth="1"/>
    <col min="6" max="6" width="16" hidden="1" customWidth="1" outlineLevel="1"/>
    <col min="7" max="7" width="9.140625" hidden="1" customWidth="1" outlineLevel="1"/>
    <col min="8" max="8" width="19.28515625" hidden="1" customWidth="1" outlineLevel="1"/>
    <col min="9" max="9" width="20.140625" hidden="1" customWidth="1" outlineLevel="1"/>
    <col min="10" max="10" width="18.140625" customWidth="1" collapsed="1"/>
    <col min="11" max="11" width="16.5703125" customWidth="1"/>
  </cols>
  <sheetData>
    <row r="1" spans="1:11" ht="48.75" customHeight="1" x14ac:dyDescent="0.25">
      <c r="A1" s="226" t="s">
        <v>211</v>
      </c>
      <c r="B1" s="228" t="s">
        <v>94</v>
      </c>
      <c r="C1" s="228"/>
      <c r="D1" s="228"/>
      <c r="E1" s="156" t="s">
        <v>141</v>
      </c>
      <c r="J1" s="160" t="s">
        <v>144</v>
      </c>
      <c r="K1" s="160" t="s">
        <v>142</v>
      </c>
    </row>
    <row r="2" spans="1:11" ht="46.5" customHeight="1" x14ac:dyDescent="0.25">
      <c r="A2" s="227"/>
      <c r="B2" s="229">
        <f>+Presupuesto!B2</f>
        <v>14582</v>
      </c>
      <c r="C2" s="229"/>
      <c r="D2" s="229"/>
      <c r="E2" s="171">
        <f>+Presupuesto!E2</f>
        <v>3.0000000000000001E-3</v>
      </c>
      <c r="F2" s="153">
        <v>0.3</v>
      </c>
      <c r="G2" s="153">
        <v>0.95</v>
      </c>
      <c r="H2" s="154"/>
      <c r="J2" s="155">
        <f>SUM(J5:J6)</f>
        <v>0</v>
      </c>
      <c r="K2" s="159">
        <f>+J2*E2</f>
        <v>0</v>
      </c>
    </row>
    <row r="3" spans="1:11" ht="24.75" customHeight="1" x14ac:dyDescent="0.25">
      <c r="A3" s="230" t="s">
        <v>92</v>
      </c>
      <c r="B3" s="230" t="s">
        <v>83</v>
      </c>
      <c r="C3" s="230" t="s">
        <v>84</v>
      </c>
      <c r="D3" s="230" t="s">
        <v>85</v>
      </c>
      <c r="E3" s="230" t="s">
        <v>86</v>
      </c>
      <c r="F3" s="230" t="s">
        <v>137</v>
      </c>
      <c r="G3" s="230" t="s">
        <v>90</v>
      </c>
      <c r="H3" s="230" t="s">
        <v>91</v>
      </c>
      <c r="I3" s="230" t="s">
        <v>136</v>
      </c>
      <c r="J3" s="231" t="s">
        <v>138</v>
      </c>
    </row>
    <row r="4" spans="1:11" ht="29.2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1"/>
    </row>
    <row r="5" spans="1:11" ht="48.75" customHeight="1" x14ac:dyDescent="0.25">
      <c r="A5" s="172" t="str">
        <f>+Presupuesto!A5</f>
        <v>Estudios y diseños ECA  (3 a 5 Ton/día)</v>
      </c>
      <c r="B5" s="217">
        <f>+Presupuesto!B5</f>
        <v>22</v>
      </c>
      <c r="C5" s="172" t="str">
        <f>+Presupuesto!C5</f>
        <v>Diseños ECA  (3 a 5 Ton/día)</v>
      </c>
      <c r="D5" s="172" t="str">
        <f>+Presupuesto!D5</f>
        <v>ECA  (3 a 5 Ton/día)</v>
      </c>
      <c r="E5" s="173">
        <f>+Presupuesto!E5</f>
        <v>38</v>
      </c>
      <c r="F5" s="174" t="e">
        <f>+Presupuesto!#REF!</f>
        <v>#REF!</v>
      </c>
      <c r="G5" s="175" t="e">
        <f>+Presupuesto!#REF!</f>
        <v>#REF!</v>
      </c>
      <c r="H5" s="176" t="s">
        <v>2</v>
      </c>
      <c r="I5" s="205" t="e">
        <f t="shared" ref="I5" si="0">+F5/$B$2</f>
        <v>#REF!</v>
      </c>
      <c r="J5" s="43">
        <f>+'Cumplimiento Proy Recol y Tte'!F12</f>
        <v>0</v>
      </c>
    </row>
    <row r="6" spans="1:11" ht="43.5" customHeight="1" x14ac:dyDescent="0.25">
      <c r="A6" s="172" t="str">
        <f>+Presupuesto!A6</f>
        <v>Construcción de ECA  (3 a 5 Ton/día)</v>
      </c>
      <c r="B6" s="217">
        <f>+Presupuesto!B6</f>
        <v>23</v>
      </c>
      <c r="C6" s="172" t="str">
        <f>+Presupuesto!C6</f>
        <v>Construcción  ECA  (3 a 5 Ton/día)</v>
      </c>
      <c r="D6" s="172" t="str">
        <f>+Presupuesto!D6</f>
        <v>ECA  (3 a 5 Ton/día)</v>
      </c>
      <c r="E6" s="173">
        <f>+Presupuesto!E6</f>
        <v>38</v>
      </c>
      <c r="F6" s="174" t="e">
        <f>+Presupuesto!#REF!</f>
        <v>#REF!</v>
      </c>
      <c r="G6" s="175" t="e">
        <f>+Presupuesto!#REF!</f>
        <v>#REF!</v>
      </c>
      <c r="H6" s="176" t="s">
        <v>2</v>
      </c>
      <c r="I6" s="205" t="e">
        <f t="shared" ref="I6" si="1">+F6/$B$2</f>
        <v>#REF!</v>
      </c>
      <c r="J6" s="43">
        <f>+'Cumplimiento Proy Recol y Tte'!F30</f>
        <v>0</v>
      </c>
    </row>
  </sheetData>
  <mergeCells count="13">
    <mergeCell ref="H3:H4"/>
    <mergeCell ref="I3:I4"/>
    <mergeCell ref="J3:J4"/>
    <mergeCell ref="E3:E4"/>
    <mergeCell ref="F3:F4"/>
    <mergeCell ref="G3:G4"/>
    <mergeCell ref="A1:A2"/>
    <mergeCell ref="B1:D1"/>
    <mergeCell ref="B2:D2"/>
    <mergeCell ref="A3:A4"/>
    <mergeCell ref="B3:B4"/>
    <mergeCell ref="C3:C4"/>
    <mergeCell ref="D3:D4"/>
  </mergeCells>
  <conditionalFormatting sqref="J2">
    <cfRule type="cellIs" dxfId="167" priority="7" operator="greaterThanOrEqual">
      <formula>$G$2</formula>
    </cfRule>
    <cfRule type="cellIs" dxfId="166" priority="8" operator="between">
      <formula>$F$2</formula>
      <formula>$G$2</formula>
    </cfRule>
    <cfRule type="cellIs" dxfId="165" priority="9" operator="lessThanOrEqual">
      <formula>$F$2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lessThanOrEqual" id="{6863385F-79D1-4542-AD14-711EB4C0EA16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between" id="{3762756F-E7E2-412B-82A5-7013DFC0230B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greaterThan" id="{897B092D-5C0C-41E7-9891-348FD9E93C38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ellIs" priority="1" operator="lessThanOrEqual" id="{B64FC2B9-90F6-43FD-84B1-5E9C7C434FDB}">
            <xm:f>'Tablero Semaforos'!$S$30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A854FB20-1C30-4D12-9575-68F60937C4DD}">
            <xm:f>'Tablero Semaforos'!$S$30</xm:f>
            <xm:f>'Tablero Semaforos'!$T$30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greaterThan" id="{9078DFCB-5730-4A53-9A4D-24A54BF76FAC}">
            <xm:f>'Tablero Semaforos'!$T$30</xm:f>
            <x14:dxf>
              <fill>
                <patternFill>
                  <bgColor rgb="FF92D050"/>
                </patternFill>
              </fill>
            </x14:dxf>
          </x14:cfRule>
          <xm:sqref>J6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999B-2D7E-4438-B71E-8C729825FF48}">
  <dimension ref="A1:I5"/>
  <sheetViews>
    <sheetView topLeftCell="B1" zoomScale="85" zoomScaleNormal="85" workbookViewId="0">
      <selection activeCell="I5" sqref="I5"/>
    </sheetView>
  </sheetViews>
  <sheetFormatPr baseColWidth="10" defaultRowHeight="15" x14ac:dyDescent="0.25"/>
  <cols>
    <col min="1" max="1" width="90.42578125" customWidth="1"/>
    <col min="2" max="2" width="75.140625" customWidth="1"/>
    <col min="3" max="3" width="10.85546875" customWidth="1"/>
    <col min="4" max="4" width="12.42578125" customWidth="1"/>
  </cols>
  <sheetData>
    <row r="1" spans="1:9" ht="26.25" customHeight="1" x14ac:dyDescent="0.25">
      <c r="A1" s="306" t="s">
        <v>118</v>
      </c>
      <c r="B1" s="306" t="s">
        <v>79</v>
      </c>
      <c r="C1" s="306" t="s">
        <v>15</v>
      </c>
      <c r="D1" s="304" t="s">
        <v>124</v>
      </c>
      <c r="E1" s="304" t="s">
        <v>125</v>
      </c>
      <c r="F1" s="305" t="s">
        <v>126</v>
      </c>
      <c r="G1" s="305"/>
      <c r="H1" s="305"/>
      <c r="I1" s="305"/>
    </row>
    <row r="2" spans="1:9" ht="26.25" customHeight="1" x14ac:dyDescent="0.25">
      <c r="A2" s="307"/>
      <c r="B2" s="307"/>
      <c r="C2" s="307"/>
      <c r="D2" s="266"/>
      <c r="E2" s="266"/>
      <c r="F2" s="222">
        <v>2019</v>
      </c>
      <c r="G2" s="222">
        <v>2023</v>
      </c>
      <c r="H2" s="222">
        <v>2027</v>
      </c>
      <c r="I2" s="222">
        <v>2030</v>
      </c>
    </row>
    <row r="3" spans="1:9" ht="42" customHeight="1" x14ac:dyDescent="0.25">
      <c r="A3" s="133" t="str">
        <f>+'Preinv. Proy. 22'!B5</f>
        <v>Proyecto 22: Estudios y diseños de red de ECAS integrales para zonas de difícil acceso - REDECAS Integrales de capacidad de 3 a 5 toneladas/día.</v>
      </c>
      <c r="B3" s="133" t="str">
        <f>+'[1]Componentes Metas'!B25</f>
        <v xml:space="preserve">Incrementar el nivel de aprovechamiento de orgánicos y reciclables en zona de difícil </v>
      </c>
      <c r="C3" s="144">
        <f>+'[1]Componentes Metas'!C25</f>
        <v>38</v>
      </c>
      <c r="D3" s="143">
        <f>+'[1]Componentes Metas'!D25</f>
        <v>1</v>
      </c>
      <c r="E3" s="143">
        <f>+'[1]Componentes Metas'!E25</f>
        <v>0</v>
      </c>
      <c r="F3" s="143">
        <f>+'[1]Componentes Metas'!F25</f>
        <v>0.13157894736842105</v>
      </c>
      <c r="G3" s="143">
        <f>+'[1]Componentes Metas'!G25</f>
        <v>0.39473684210526316</v>
      </c>
      <c r="H3" s="143">
        <f>+'[1]Componentes Metas'!H25</f>
        <v>0.65789473684210531</v>
      </c>
      <c r="I3" s="143">
        <f>+'[1]Componentes Metas'!I25</f>
        <v>1</v>
      </c>
    </row>
    <row r="4" spans="1:9" ht="48.75" customHeight="1" x14ac:dyDescent="0.25">
      <c r="A4" s="133" t="str">
        <f>+'Inv. Proyec. 23'!B5</f>
        <v>Proyecto 23: Construcción y puesta en operación de Red de ECA´s Integrales para zonas de difícil acceso - REDECAS INTEGRALES (Capacidad de 3 a 5 toneladas/día).</v>
      </c>
      <c r="B4" s="133" t="str">
        <f>+'[1]Componentes Metas'!B26</f>
        <v xml:space="preserve"> Incrementar el nivel de aprovechamiento de residuos orgánicos y reciclables en zona de difícil acceso en el Valle de Aburrá. </v>
      </c>
      <c r="C4" s="144">
        <f>+'[1]Componentes Metas'!C26</f>
        <v>38</v>
      </c>
      <c r="D4" s="143">
        <f>+'[1]Componentes Metas'!D26</f>
        <v>1</v>
      </c>
      <c r="E4" s="143">
        <f>+'[1]Componentes Metas'!E26</f>
        <v>0</v>
      </c>
      <c r="F4" s="143">
        <f>+'[1]Componentes Metas'!F26</f>
        <v>0.13157894736842105</v>
      </c>
      <c r="G4" s="143">
        <f>+'[1]Componentes Metas'!G26</f>
        <v>0.39473684210526316</v>
      </c>
      <c r="H4" s="143">
        <f>+'[1]Componentes Metas'!H26</f>
        <v>0.65789473684210531</v>
      </c>
      <c r="I4" s="143">
        <f>+'[1]Componentes Metas'!I26</f>
        <v>1</v>
      </c>
    </row>
    <row r="5" spans="1:9" ht="44.25" customHeight="1" x14ac:dyDescent="0.25">
      <c r="A5" s="133" t="s">
        <v>226</v>
      </c>
      <c r="B5" s="133" t="str">
        <f>+'[1]Componentes Metas'!B27</f>
        <v xml:space="preserve">Promover la interacción entre los diferentes actores relacionados de forma directa con la puesta en marcha del Sistema Integrado Multimodal de Transporte y la integración de una estación de transferencia de Residuos Sólidos. </v>
      </c>
      <c r="C5" s="144">
        <f>+'[1]Componentes Metas'!C27</f>
        <v>1</v>
      </c>
      <c r="D5" s="143">
        <f>+'[1]Componentes Metas'!D27</f>
        <v>1</v>
      </c>
      <c r="E5" s="143">
        <f>+'[1]Componentes Metas'!E27</f>
        <v>0</v>
      </c>
      <c r="F5" s="143">
        <f>+'[1]Componentes Metas'!F27</f>
        <v>0</v>
      </c>
      <c r="G5" s="143">
        <f>+'[1]Componentes Metas'!G27</f>
        <v>0</v>
      </c>
      <c r="H5" s="143">
        <f>+'[1]Componentes Metas'!H27</f>
        <v>0</v>
      </c>
      <c r="I5" s="143">
        <f>+'[1]Componentes Metas'!I27</f>
        <v>1</v>
      </c>
    </row>
  </sheetData>
  <mergeCells count="6">
    <mergeCell ref="D1:D2"/>
    <mergeCell ref="E1:E2"/>
    <mergeCell ref="F1:I1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4AEE-C41A-4584-8D48-36A233E5A754}">
  <dimension ref="A1:AJ6"/>
  <sheetViews>
    <sheetView zoomScale="80" zoomScaleNormal="80" workbookViewId="0">
      <pane xSplit="5" ySplit="4" topLeftCell="AA5" activePane="bottomRight" state="frozen"/>
      <selection pane="topRight" activeCell="F1" sqref="F1"/>
      <selection pane="bottomLeft" activeCell="A4" sqref="A4"/>
      <selection pane="bottomRight" activeCell="AH5" sqref="AH5"/>
    </sheetView>
  </sheetViews>
  <sheetFormatPr baseColWidth="10" defaultRowHeight="15" x14ac:dyDescent="0.25"/>
  <cols>
    <col min="1" max="1" width="39.5703125" customWidth="1"/>
    <col min="2" max="2" width="10.140625" customWidth="1"/>
    <col min="3" max="3" width="9.85546875" customWidth="1"/>
    <col min="4" max="4" width="7.85546875" customWidth="1"/>
    <col min="5" max="5" width="10.7109375" customWidth="1"/>
    <col min="6" max="6" width="5.7109375" customWidth="1"/>
    <col min="7" max="7" width="11.28515625" customWidth="1"/>
    <col min="8" max="18" width="5.7109375" customWidth="1"/>
    <col min="19" max="21" width="9.28515625" customWidth="1"/>
    <col min="22" max="22" width="11.140625" customWidth="1"/>
    <col min="23" max="30" width="9.28515625" customWidth="1"/>
    <col min="31" max="31" width="11.85546875" customWidth="1"/>
    <col min="32" max="32" width="9.28515625" customWidth="1"/>
    <col min="33" max="33" width="10.140625" customWidth="1"/>
    <col min="34" max="34" width="8.7109375" customWidth="1"/>
  </cols>
  <sheetData>
    <row r="1" spans="1:36" x14ac:dyDescent="0.25">
      <c r="A1" s="310" t="s">
        <v>93</v>
      </c>
      <c r="B1" s="312" t="s">
        <v>94</v>
      </c>
      <c r="C1" s="312"/>
      <c r="D1" s="312"/>
      <c r="E1" s="165" t="s">
        <v>90</v>
      </c>
    </row>
    <row r="2" spans="1:36" ht="25.5" customHeight="1" x14ac:dyDescent="0.25">
      <c r="A2" s="310"/>
      <c r="B2" s="311">
        <v>14582</v>
      </c>
      <c r="C2" s="311"/>
      <c r="D2" s="311"/>
      <c r="E2" s="192">
        <v>3.0000000000000001E-3</v>
      </c>
    </row>
    <row r="3" spans="1:36" ht="24.75" customHeight="1" x14ac:dyDescent="0.25">
      <c r="A3" s="308" t="s">
        <v>92</v>
      </c>
      <c r="B3" s="308" t="s">
        <v>83</v>
      </c>
      <c r="C3" s="308" t="s">
        <v>84</v>
      </c>
      <c r="D3" s="308" t="s">
        <v>85</v>
      </c>
      <c r="E3" s="308" t="s">
        <v>86</v>
      </c>
      <c r="F3" s="308" t="s">
        <v>87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 t="s">
        <v>87</v>
      </c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 t="s">
        <v>88</v>
      </c>
      <c r="AG3" s="308" t="s">
        <v>89</v>
      </c>
      <c r="AH3" s="308" t="s">
        <v>90</v>
      </c>
      <c r="AI3" s="308" t="s">
        <v>91</v>
      </c>
      <c r="AJ3" s="308" t="s">
        <v>136</v>
      </c>
    </row>
    <row r="4" spans="1:36" ht="29.25" customHeight="1" x14ac:dyDescent="0.25">
      <c r="A4" s="308"/>
      <c r="B4" s="308"/>
      <c r="C4" s="308"/>
      <c r="D4" s="308"/>
      <c r="E4" s="308"/>
      <c r="F4" s="97">
        <v>2018</v>
      </c>
      <c r="G4" s="97">
        <v>2019</v>
      </c>
      <c r="H4" s="97">
        <v>2020</v>
      </c>
      <c r="I4" s="97">
        <v>2021</v>
      </c>
      <c r="J4" s="97">
        <v>2022</v>
      </c>
      <c r="K4" s="97">
        <v>2023</v>
      </c>
      <c r="L4" s="97">
        <v>2024</v>
      </c>
      <c r="M4" s="97">
        <v>2025</v>
      </c>
      <c r="N4" s="97">
        <v>2026</v>
      </c>
      <c r="O4" s="97">
        <v>2027</v>
      </c>
      <c r="P4" s="97">
        <v>2028</v>
      </c>
      <c r="Q4" s="97">
        <v>2029</v>
      </c>
      <c r="R4" s="97">
        <v>2030</v>
      </c>
      <c r="S4" s="97">
        <v>2018</v>
      </c>
      <c r="T4" s="97">
        <v>2019</v>
      </c>
      <c r="U4" s="97">
        <v>2020</v>
      </c>
      <c r="V4" s="97">
        <v>2021</v>
      </c>
      <c r="W4" s="97">
        <v>2022</v>
      </c>
      <c r="X4" s="97">
        <v>2023</v>
      </c>
      <c r="Y4" s="97">
        <v>2024</v>
      </c>
      <c r="Z4" s="97">
        <v>2025</v>
      </c>
      <c r="AA4" s="97">
        <v>2026</v>
      </c>
      <c r="AB4" s="97">
        <v>2027</v>
      </c>
      <c r="AC4" s="97">
        <v>2028</v>
      </c>
      <c r="AD4" s="97">
        <v>2029</v>
      </c>
      <c r="AE4" s="214">
        <v>2030</v>
      </c>
      <c r="AF4" s="309"/>
      <c r="AG4" s="309"/>
      <c r="AH4" s="309"/>
      <c r="AI4" s="309"/>
      <c r="AJ4" s="309"/>
    </row>
    <row r="5" spans="1:36" ht="33.75" customHeight="1" x14ac:dyDescent="0.25">
      <c r="A5" s="98" t="s">
        <v>203</v>
      </c>
      <c r="B5" s="99">
        <v>22</v>
      </c>
      <c r="C5" s="100" t="s">
        <v>204</v>
      </c>
      <c r="D5" s="100" t="s">
        <v>205</v>
      </c>
      <c r="E5" s="177">
        <v>38</v>
      </c>
      <c r="F5" s="101">
        <v>5</v>
      </c>
      <c r="G5" s="101">
        <v>0</v>
      </c>
      <c r="H5" s="101">
        <v>10</v>
      </c>
      <c r="I5" s="101">
        <v>0</v>
      </c>
      <c r="J5" s="101">
        <v>0</v>
      </c>
      <c r="K5" s="101">
        <v>0</v>
      </c>
      <c r="L5" s="101">
        <v>10</v>
      </c>
      <c r="M5" s="101">
        <v>0</v>
      </c>
      <c r="N5" s="101">
        <v>0</v>
      </c>
      <c r="O5" s="101">
        <v>0</v>
      </c>
      <c r="P5" s="101">
        <v>13</v>
      </c>
      <c r="Q5" s="101">
        <v>0</v>
      </c>
      <c r="R5" s="101">
        <v>0</v>
      </c>
      <c r="S5" s="102">
        <f>+$AF$5*F5</f>
        <v>100</v>
      </c>
      <c r="T5" s="102">
        <f t="shared" ref="T5:AD5" si="0">+$AF$5*G5</f>
        <v>0</v>
      </c>
      <c r="U5" s="102">
        <f t="shared" si="0"/>
        <v>200</v>
      </c>
      <c r="V5" s="102">
        <f t="shared" si="0"/>
        <v>0</v>
      </c>
      <c r="W5" s="102">
        <f t="shared" si="0"/>
        <v>0</v>
      </c>
      <c r="X5" s="102">
        <f t="shared" si="0"/>
        <v>0</v>
      </c>
      <c r="Y5" s="102">
        <f t="shared" si="0"/>
        <v>200</v>
      </c>
      <c r="Z5" s="102">
        <f t="shared" si="0"/>
        <v>0</v>
      </c>
      <c r="AA5" s="102">
        <f t="shared" si="0"/>
        <v>0</v>
      </c>
      <c r="AB5" s="102">
        <f t="shared" si="0"/>
        <v>0</v>
      </c>
      <c r="AC5" s="102">
        <f t="shared" si="0"/>
        <v>260</v>
      </c>
      <c r="AD5" s="102">
        <f t="shared" si="0"/>
        <v>0</v>
      </c>
      <c r="AE5" s="102">
        <f>+$AF$5*R5</f>
        <v>0</v>
      </c>
      <c r="AF5" s="193">
        <v>20</v>
      </c>
      <c r="AG5" s="215">
        <v>758</v>
      </c>
      <c r="AH5" s="216">
        <v>3.0000000000000001E-3</v>
      </c>
      <c r="AI5" s="193" t="s">
        <v>2</v>
      </c>
      <c r="AJ5" s="103">
        <f>+AG5/$B$2</f>
        <v>5.1981895487587436E-2</v>
      </c>
    </row>
    <row r="6" spans="1:36" ht="36" x14ac:dyDescent="0.25">
      <c r="A6" s="98" t="s">
        <v>206</v>
      </c>
      <c r="B6" s="99">
        <v>23</v>
      </c>
      <c r="C6" s="100" t="s">
        <v>207</v>
      </c>
      <c r="D6" s="100" t="s">
        <v>205</v>
      </c>
      <c r="E6" s="177">
        <v>38</v>
      </c>
      <c r="F6" s="101">
        <v>0</v>
      </c>
      <c r="G6" s="101">
        <v>5</v>
      </c>
      <c r="H6" s="101">
        <v>3</v>
      </c>
      <c r="I6" s="101">
        <v>3</v>
      </c>
      <c r="J6" s="101">
        <v>2</v>
      </c>
      <c r="K6" s="101">
        <v>2</v>
      </c>
      <c r="L6" s="101">
        <v>3</v>
      </c>
      <c r="M6" s="101">
        <v>3</v>
      </c>
      <c r="N6" s="101">
        <v>2</v>
      </c>
      <c r="O6" s="101">
        <v>2</v>
      </c>
      <c r="P6" s="101">
        <v>5</v>
      </c>
      <c r="Q6" s="101">
        <v>4</v>
      </c>
      <c r="R6" s="101">
        <v>4</v>
      </c>
      <c r="S6" s="213">
        <f>+F6*$AF$6</f>
        <v>0</v>
      </c>
      <c r="T6" s="213">
        <f>+G6*$AF$6</f>
        <v>1820</v>
      </c>
      <c r="U6" s="213">
        <f t="shared" ref="U6:AE6" si="1">+H6*$AF$6</f>
        <v>1092</v>
      </c>
      <c r="V6" s="213">
        <f t="shared" si="1"/>
        <v>1092</v>
      </c>
      <c r="W6" s="213">
        <f t="shared" si="1"/>
        <v>728</v>
      </c>
      <c r="X6" s="213">
        <f t="shared" si="1"/>
        <v>728</v>
      </c>
      <c r="Y6" s="213">
        <f t="shared" si="1"/>
        <v>1092</v>
      </c>
      <c r="Z6" s="213">
        <f t="shared" si="1"/>
        <v>1092</v>
      </c>
      <c r="AA6" s="213">
        <f t="shared" si="1"/>
        <v>728</v>
      </c>
      <c r="AB6" s="213">
        <f t="shared" si="1"/>
        <v>728</v>
      </c>
      <c r="AC6" s="213">
        <f t="shared" si="1"/>
        <v>1820</v>
      </c>
      <c r="AD6" s="213">
        <f t="shared" si="1"/>
        <v>1456</v>
      </c>
      <c r="AE6" s="213">
        <f t="shared" si="1"/>
        <v>1456</v>
      </c>
      <c r="AF6" s="193">
        <v>364</v>
      </c>
      <c r="AG6" s="215">
        <v>13824</v>
      </c>
      <c r="AH6" s="216">
        <v>5.2999999999999999E-2</v>
      </c>
      <c r="AI6" s="193" t="s">
        <v>2</v>
      </c>
      <c r="AJ6" s="103">
        <f>+AG6/$B$2</f>
        <v>0.94801810451241253</v>
      </c>
    </row>
  </sheetData>
  <mergeCells count="15">
    <mergeCell ref="AJ3:AJ4"/>
    <mergeCell ref="A1:A2"/>
    <mergeCell ref="AI3:AI4"/>
    <mergeCell ref="B2:D2"/>
    <mergeCell ref="B1:D1"/>
    <mergeCell ref="S3:AE3"/>
    <mergeCell ref="AF3:AF4"/>
    <mergeCell ref="AG3:AG4"/>
    <mergeCell ref="AH3:AH4"/>
    <mergeCell ref="A3:A4"/>
    <mergeCell ref="B3:B4"/>
    <mergeCell ref="C3:C4"/>
    <mergeCell ref="D3:D4"/>
    <mergeCell ref="E3:E4"/>
    <mergeCell ref="F3:R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3D43-85E9-431E-82BB-34F459590855}">
  <dimension ref="A1:AR745"/>
  <sheetViews>
    <sheetView topLeftCell="A15" zoomScale="85" zoomScaleNormal="85" workbookViewId="0">
      <selection activeCell="H22" sqref="H22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10.7109375" customWidth="1"/>
    <col min="4" max="4" width="12.85546875" customWidth="1"/>
    <col min="6" max="6" width="12" customWidth="1"/>
    <col min="8" max="8" width="10.85546875" customWidth="1"/>
  </cols>
  <sheetData>
    <row r="1" spans="1:44" ht="29.25" customHeight="1" x14ac:dyDescent="0.25">
      <c r="A1" s="316" t="s">
        <v>210</v>
      </c>
      <c r="B1" s="317"/>
      <c r="C1" s="317"/>
      <c r="D1" s="317"/>
      <c r="E1" s="317"/>
      <c r="F1" s="317"/>
    </row>
    <row r="2" spans="1:44" ht="30.75" customHeight="1" x14ac:dyDescent="0.25">
      <c r="A2" s="150" t="s">
        <v>132</v>
      </c>
      <c r="B2" s="149">
        <f>+Presupuesto!B2</f>
        <v>14582</v>
      </c>
    </row>
    <row r="3" spans="1:44" ht="32.25" customHeight="1" x14ac:dyDescent="0.25">
      <c r="A3" s="150" t="s">
        <v>129</v>
      </c>
      <c r="B3" s="169">
        <f>+Presupuesto!E2</f>
        <v>3.0000000000000001E-3</v>
      </c>
    </row>
    <row r="4" spans="1:44" s="1" customFormat="1" x14ac:dyDescent="0.25"/>
    <row r="5" spans="1:44" s="5" customFormat="1" ht="18.75" customHeight="1" x14ac:dyDescent="0.25">
      <c r="A5" s="257" t="s">
        <v>0</v>
      </c>
      <c r="B5" s="281" t="s">
        <v>46</v>
      </c>
      <c r="C5" s="257" t="s">
        <v>131</v>
      </c>
      <c r="D5" s="257" t="s">
        <v>130</v>
      </c>
      <c r="E5" s="257" t="s">
        <v>15</v>
      </c>
      <c r="F5" s="257" t="s">
        <v>129</v>
      </c>
    </row>
    <row r="6" spans="1:44" s="1" customFormat="1" ht="25.5" customHeight="1" x14ac:dyDescent="0.25">
      <c r="A6" s="257"/>
      <c r="B6" s="313"/>
      <c r="C6" s="257"/>
      <c r="D6" s="315"/>
      <c r="E6" s="257"/>
      <c r="F6" s="257"/>
    </row>
    <row r="7" spans="1:44" s="1" customFormat="1" ht="35.25" customHeight="1" x14ac:dyDescent="0.25">
      <c r="A7" s="257"/>
      <c r="B7" s="314"/>
      <c r="C7" s="148"/>
      <c r="D7" s="148"/>
      <c r="E7" s="135"/>
      <c r="F7" s="170">
        <f>+Presupuesto!AJ5</f>
        <v>5.1981895487587436E-2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7"/>
      <c r="AM7" s="88"/>
      <c r="AN7" s="88"/>
      <c r="AO7" s="88"/>
      <c r="AP7" s="88"/>
      <c r="AQ7" s="88"/>
      <c r="AR7" s="88"/>
    </row>
    <row r="8" spans="1:44" s="1" customFormat="1" ht="27.75" customHeight="1" x14ac:dyDescent="0.25">
      <c r="A8" s="113" t="str">
        <f>+Presupuesto!C5</f>
        <v>Diseños ECA  (3 a 5 Ton/día)</v>
      </c>
      <c r="B8" s="121">
        <f>+'Proyectos 22 y 23'!C3</f>
        <v>38</v>
      </c>
      <c r="C8" s="197">
        <f>+$F$7/B8</f>
        <v>1.3679446180944062E-3</v>
      </c>
      <c r="D8" s="140"/>
      <c r="E8" s="140"/>
      <c r="F8" s="140"/>
      <c r="G8" s="86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6"/>
      <c r="AI8" s="86"/>
      <c r="AJ8" s="86"/>
      <c r="AK8" s="86"/>
      <c r="AL8" s="87"/>
      <c r="AM8" s="88"/>
      <c r="AN8" s="88"/>
      <c r="AO8" s="88"/>
      <c r="AP8" s="88"/>
      <c r="AQ8" s="88"/>
      <c r="AR8" s="88"/>
    </row>
    <row r="9" spans="1:44" s="1" customFormat="1" ht="21" customHeight="1" x14ac:dyDescent="0.25">
      <c r="A9" s="138" t="str">
        <f>+'Tabla 12 Marco Logico  Proyecto'!B12</f>
        <v>Estudios previos proceso licitación</v>
      </c>
      <c r="B9" s="139"/>
      <c r="C9" s="196">
        <f>+$C$8*D9</f>
        <v>6.8397230904720316E-6</v>
      </c>
      <c r="D9" s="120">
        <v>5.0000000000000001E-3</v>
      </c>
      <c r="E9" s="84">
        <f>+$B$8</f>
        <v>38</v>
      </c>
      <c r="F9" s="196">
        <f>+C9*E9</f>
        <v>2.5990947743793718E-4</v>
      </c>
      <c r="G9" s="86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4"/>
      <c r="AJ9" s="95"/>
      <c r="AK9" s="90"/>
      <c r="AL9" s="87"/>
      <c r="AM9" s="88"/>
      <c r="AN9" s="88"/>
      <c r="AO9" s="88"/>
      <c r="AP9" s="88"/>
      <c r="AQ9" s="88"/>
      <c r="AR9" s="88"/>
    </row>
    <row r="10" spans="1:44" s="1" customFormat="1" ht="21" customHeight="1" x14ac:dyDescent="0.25">
      <c r="A10" s="138" t="str">
        <f>+'Tabla 12 Marco Logico  Proyecto'!B13</f>
        <v>Definición del lote</v>
      </c>
      <c r="B10" s="139"/>
      <c r="C10" s="196">
        <f t="shared" ref="C10:C13" si="0">+$C$8*D10</f>
        <v>6.8397230904720316E-6</v>
      </c>
      <c r="D10" s="120">
        <v>5.0000000000000001E-3</v>
      </c>
      <c r="E10" s="84">
        <f t="shared" ref="E10:E13" si="1">+$B$8</f>
        <v>38</v>
      </c>
      <c r="F10" s="196">
        <f t="shared" ref="F10:F13" si="2">+C10*E10</f>
        <v>2.5990947743793718E-4</v>
      </c>
    </row>
    <row r="11" spans="1:44" s="17" customFormat="1" ht="29.25" customHeight="1" x14ac:dyDescent="0.25">
      <c r="A11" s="138" t="str">
        <f>+'Tabla 12 Marco Logico  Proyecto'!B14</f>
        <v>Elaboracion, publicación pliegos, propuestas y adjudicacion</v>
      </c>
      <c r="B11" s="138"/>
      <c r="C11" s="196">
        <f t="shared" si="0"/>
        <v>6.8397230904720316E-6</v>
      </c>
      <c r="D11" s="120">
        <v>5.0000000000000001E-3</v>
      </c>
      <c r="E11" s="84">
        <f t="shared" si="1"/>
        <v>38</v>
      </c>
      <c r="F11" s="196">
        <f t="shared" si="2"/>
        <v>2.5990947743793718E-4</v>
      </c>
    </row>
    <row r="12" spans="1:44" s="1" customFormat="1" ht="18" customHeight="1" x14ac:dyDescent="0.25">
      <c r="A12" s="138" t="str">
        <f>+'Tabla 12 Marco Logico  Proyecto'!B15</f>
        <v>Realizacion del estudio y diseños</v>
      </c>
      <c r="B12" s="139"/>
      <c r="C12" s="196">
        <f t="shared" si="0"/>
        <v>1.3405857257325182E-3</v>
      </c>
      <c r="D12" s="120">
        <v>0.98</v>
      </c>
      <c r="E12" s="84">
        <f t="shared" si="1"/>
        <v>38</v>
      </c>
      <c r="F12" s="196">
        <f t="shared" si="2"/>
        <v>5.0942257577835694E-2</v>
      </c>
    </row>
    <row r="13" spans="1:44" s="1" customFormat="1" ht="18.75" customHeight="1" x14ac:dyDescent="0.25">
      <c r="A13" s="138" t="str">
        <f>+'Tabla 12 Marco Logico  Proyecto'!B16</f>
        <v xml:space="preserve">Socialización </v>
      </c>
      <c r="B13" s="139"/>
      <c r="C13" s="196">
        <f t="shared" si="0"/>
        <v>6.8397230904720316E-6</v>
      </c>
      <c r="D13" s="120">
        <v>5.0000000000000001E-3</v>
      </c>
      <c r="E13" s="84">
        <f t="shared" si="1"/>
        <v>38</v>
      </c>
      <c r="F13" s="196">
        <f t="shared" si="2"/>
        <v>2.5990947743793718E-4</v>
      </c>
    </row>
    <row r="14" spans="1:44" s="1" customFormat="1" ht="21" customHeight="1" x14ac:dyDescent="0.25">
      <c r="A14" s="198"/>
      <c r="B14" s="198"/>
      <c r="C14" s="199"/>
      <c r="D14" s="200"/>
      <c r="E14" s="200"/>
      <c r="F14" s="200"/>
    </row>
    <row r="15" spans="1:44" s="1" customFormat="1" ht="29.25" customHeight="1" x14ac:dyDescent="0.25">
      <c r="A15" s="257" t="s">
        <v>0</v>
      </c>
      <c r="B15" s="281" t="s">
        <v>46</v>
      </c>
      <c r="C15" s="257" t="s">
        <v>131</v>
      </c>
      <c r="D15" s="257" t="s">
        <v>130</v>
      </c>
      <c r="E15" s="257" t="s">
        <v>15</v>
      </c>
      <c r="F15" s="257" t="s">
        <v>129</v>
      </c>
    </row>
    <row r="16" spans="1:44" s="1" customFormat="1" x14ac:dyDescent="0.25">
      <c r="A16" s="257"/>
      <c r="B16" s="313"/>
      <c r="C16" s="257"/>
      <c r="D16" s="315"/>
      <c r="E16" s="257"/>
      <c r="F16" s="257"/>
    </row>
    <row r="17" spans="1:6" s="1" customFormat="1" ht="27" customHeight="1" x14ac:dyDescent="0.25">
      <c r="A17" s="257"/>
      <c r="B17" s="314"/>
      <c r="C17" s="148"/>
      <c r="D17" s="148"/>
      <c r="E17" s="135"/>
      <c r="F17" s="105">
        <f>+Presupuesto!AJ6</f>
        <v>0.94801810451241253</v>
      </c>
    </row>
    <row r="18" spans="1:6" s="1" customFormat="1" ht="27" customHeight="1" x14ac:dyDescent="0.25">
      <c r="A18" s="113" t="str">
        <f>+Presupuesto!C6</f>
        <v>Construcción  ECA  (3 a 5 Ton/día)</v>
      </c>
      <c r="B18" s="121">
        <f>+'Proyectos 22 y 23'!C4</f>
        <v>38</v>
      </c>
      <c r="C18" s="197">
        <f>+$F$17/B18</f>
        <v>2.4947844855589804E-2</v>
      </c>
      <c r="D18" s="140"/>
      <c r="E18" s="140"/>
      <c r="F18" s="140"/>
    </row>
    <row r="19" spans="1:6" s="1" customFormat="1" ht="26.1" customHeight="1" x14ac:dyDescent="0.25">
      <c r="A19" s="138" t="str">
        <f>+'Tabla 12 Marco Logico  Proyecto'!B27</f>
        <v>Estudios previos proceso licitación</v>
      </c>
      <c r="B19" s="139"/>
      <c r="C19" s="196">
        <f>+$C$18*D19</f>
        <v>1.2473922427794904E-4</v>
      </c>
      <c r="D19" s="120">
        <v>5.0000000000000001E-3</v>
      </c>
      <c r="E19" s="84">
        <f>+$B$18</f>
        <v>38</v>
      </c>
      <c r="F19" s="196">
        <f>+C19*E19</f>
        <v>4.7400905225620637E-3</v>
      </c>
    </row>
    <row r="20" spans="1:6" s="1" customFormat="1" ht="26.1" customHeight="1" x14ac:dyDescent="0.25">
      <c r="A20" s="138" t="str">
        <f>+'Tabla 12 Marco Logico  Proyecto'!B28</f>
        <v>Elaboración pliegos licitación</v>
      </c>
      <c r="B20" s="139"/>
      <c r="C20" s="196">
        <f t="shared" ref="C20:C23" si="3">+$C$18*D20</f>
        <v>1.2473922427794904E-4</v>
      </c>
      <c r="D20" s="120">
        <v>5.0000000000000001E-3</v>
      </c>
      <c r="E20" s="84">
        <f t="shared" ref="E20:E23" si="4">+$B$18</f>
        <v>38</v>
      </c>
      <c r="F20" s="196">
        <f t="shared" ref="F20:F23" si="5">+C20*E20</f>
        <v>4.7400905225620637E-3</v>
      </c>
    </row>
    <row r="21" spans="1:6" s="1" customFormat="1" ht="26.1" customHeight="1" x14ac:dyDescent="0.25">
      <c r="A21" s="138" t="str">
        <f>+'Tabla 12 Marco Logico  Proyecto'!B29</f>
        <v>Publicacion pliegos y adjudicación</v>
      </c>
      <c r="B21" s="138"/>
      <c r="C21" s="196">
        <f t="shared" si="3"/>
        <v>1.2473922427794904E-4</v>
      </c>
      <c r="D21" s="120">
        <v>5.0000000000000001E-3</v>
      </c>
      <c r="E21" s="84">
        <f t="shared" si="4"/>
        <v>38</v>
      </c>
      <c r="F21" s="196">
        <f t="shared" si="5"/>
        <v>4.7400905225620637E-3</v>
      </c>
    </row>
    <row r="22" spans="1:6" s="1" customFormat="1" ht="26.1" customHeight="1" x14ac:dyDescent="0.25">
      <c r="A22" s="138" t="str">
        <f>+'Tabla 12 Marco Logico  Proyecto'!B30</f>
        <v>realización proyecto</v>
      </c>
      <c r="B22" s="139"/>
      <c r="C22" s="196">
        <f t="shared" si="3"/>
        <v>2.4448887958478008E-2</v>
      </c>
      <c r="D22" s="120">
        <v>0.98</v>
      </c>
      <c r="E22" s="84">
        <f t="shared" si="4"/>
        <v>38</v>
      </c>
      <c r="F22" s="196">
        <f t="shared" si="5"/>
        <v>0.92905774242216432</v>
      </c>
    </row>
    <row r="23" spans="1:6" s="1" customFormat="1" ht="26.1" customHeight="1" x14ac:dyDescent="0.25">
      <c r="A23" s="138" t="str">
        <f>+'Tabla 12 Marco Logico  Proyecto'!B31</f>
        <v>Socialización del proyecto</v>
      </c>
      <c r="B23" s="139"/>
      <c r="C23" s="196">
        <f t="shared" si="3"/>
        <v>1.2473922427794904E-4</v>
      </c>
      <c r="D23" s="120">
        <v>5.0000000000000001E-3</v>
      </c>
      <c r="E23" s="84">
        <f t="shared" si="4"/>
        <v>38</v>
      </c>
      <c r="F23" s="196">
        <f t="shared" si="5"/>
        <v>4.7400905225620637E-3</v>
      </c>
    </row>
    <row r="24" spans="1:6" s="1" customFormat="1" x14ac:dyDescent="0.25">
      <c r="A24" s="109"/>
      <c r="B24" s="109"/>
      <c r="C24" s="87"/>
    </row>
    <row r="25" spans="1:6" s="1" customFormat="1" x14ac:dyDescent="0.25">
      <c r="A25" s="109"/>
      <c r="B25" s="109"/>
      <c r="C25" s="87"/>
    </row>
    <row r="26" spans="1:6" s="1" customFormat="1" x14ac:dyDescent="0.25">
      <c r="A26" s="109"/>
      <c r="B26" s="109"/>
      <c r="C26" s="87"/>
    </row>
    <row r="27" spans="1:6" s="1" customFormat="1" ht="29.25" customHeight="1" x14ac:dyDescent="0.25">
      <c r="A27" s="109"/>
      <c r="B27" s="109"/>
      <c r="C27" s="87"/>
    </row>
    <row r="28" spans="1:6" s="1" customFormat="1" x14ac:dyDescent="0.25">
      <c r="A28" s="109"/>
      <c r="B28" s="109"/>
      <c r="C28" s="87"/>
    </row>
    <row r="29" spans="1:6" s="1" customFormat="1" x14ac:dyDescent="0.25">
      <c r="A29" s="109"/>
      <c r="B29" s="109"/>
      <c r="C29" s="87"/>
    </row>
    <row r="30" spans="1:6" s="1" customFormat="1" ht="15" customHeight="1" x14ac:dyDescent="0.25">
      <c r="A30" s="109"/>
      <c r="B30" s="109"/>
      <c r="C30" s="87"/>
    </row>
    <row r="31" spans="1:6" s="1" customFormat="1" x14ac:dyDescent="0.25">
      <c r="A31" s="109"/>
      <c r="B31" s="109"/>
      <c r="C31" s="87"/>
    </row>
    <row r="32" spans="1:6" s="1" customFormat="1" x14ac:dyDescent="0.25">
      <c r="A32" s="109"/>
      <c r="B32" s="109"/>
      <c r="C32" s="87"/>
    </row>
    <row r="33" spans="1:3" s="1" customFormat="1" ht="29.25" customHeight="1" x14ac:dyDescent="0.25">
      <c r="A33" s="109"/>
      <c r="B33" s="109"/>
      <c r="C33" s="87"/>
    </row>
    <row r="34" spans="1:3" s="1" customFormat="1" x14ac:dyDescent="0.25">
      <c r="A34" s="109"/>
      <c r="B34" s="109"/>
      <c r="C34" s="87"/>
    </row>
    <row r="35" spans="1:3" s="1" customFormat="1" x14ac:dyDescent="0.25">
      <c r="A35" s="109"/>
      <c r="B35" s="109"/>
      <c r="C35" s="87"/>
    </row>
    <row r="36" spans="1:3" s="1" customFormat="1" x14ac:dyDescent="0.25">
      <c r="A36" s="109"/>
      <c r="B36" s="109"/>
      <c r="C36" s="87"/>
    </row>
    <row r="37" spans="1:3" s="1" customFormat="1" x14ac:dyDescent="0.25">
      <c r="A37" s="109"/>
      <c r="B37" s="109"/>
      <c r="C37" s="87"/>
    </row>
    <row r="38" spans="1:3" s="1" customFormat="1" x14ac:dyDescent="0.25">
      <c r="A38" s="109"/>
      <c r="B38" s="109"/>
      <c r="C38" s="87"/>
    </row>
    <row r="39" spans="1:3" s="1" customFormat="1" ht="29.25" customHeight="1" x14ac:dyDescent="0.25">
      <c r="A39" s="109"/>
      <c r="B39" s="109"/>
      <c r="C39" s="87"/>
    </row>
    <row r="40" spans="1:3" s="1" customFormat="1" x14ac:dyDescent="0.25">
      <c r="A40" s="109"/>
      <c r="B40" s="109"/>
      <c r="C40" s="87"/>
    </row>
    <row r="41" spans="1:3" s="1" customFormat="1" x14ac:dyDescent="0.25">
      <c r="A41" s="109"/>
      <c r="B41" s="109"/>
      <c r="C41" s="87"/>
    </row>
    <row r="42" spans="1:3" s="1" customFormat="1" x14ac:dyDescent="0.25"/>
    <row r="43" spans="1:3" s="1" customFormat="1" x14ac:dyDescent="0.25"/>
    <row r="44" spans="1:3" s="1" customFormat="1" x14ac:dyDescent="0.25"/>
    <row r="45" spans="1:3" s="1" customFormat="1" x14ac:dyDescent="0.25"/>
    <row r="46" spans="1:3" s="1" customFormat="1" x14ac:dyDescent="0.25"/>
    <row r="47" spans="1:3" s="1" customFormat="1" x14ac:dyDescent="0.25"/>
    <row r="48" spans="1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</sheetData>
  <mergeCells count="13">
    <mergeCell ref="A1:F1"/>
    <mergeCell ref="B5:B7"/>
    <mergeCell ref="F5:F6"/>
    <mergeCell ref="A5:A7"/>
    <mergeCell ref="C5:C6"/>
    <mergeCell ref="D5:D6"/>
    <mergeCell ref="E5:E6"/>
    <mergeCell ref="F15:F16"/>
    <mergeCell ref="A15:A17"/>
    <mergeCell ref="B15:B17"/>
    <mergeCell ref="C15:C16"/>
    <mergeCell ref="D15:D16"/>
    <mergeCell ref="E15:E1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841F-0CA2-4CEF-86BD-42CAC2D7258A}">
  <dimension ref="A1:I18"/>
  <sheetViews>
    <sheetView zoomScale="80" zoomScaleNormal="80" workbookViewId="0">
      <selection activeCell="H11" sqref="H11"/>
    </sheetView>
  </sheetViews>
  <sheetFormatPr baseColWidth="10" defaultRowHeight="15" x14ac:dyDescent="0.25"/>
  <cols>
    <col min="1" max="1" width="5.42578125" customWidth="1"/>
    <col min="2" max="2" width="62" customWidth="1"/>
    <col min="3" max="3" width="19.42578125" customWidth="1"/>
    <col min="4" max="4" width="57" customWidth="1"/>
  </cols>
  <sheetData>
    <row r="1" spans="1:9" ht="24" customHeight="1" x14ac:dyDescent="0.25">
      <c r="A1" s="268" t="s">
        <v>58</v>
      </c>
      <c r="B1" s="269"/>
      <c r="C1" s="269"/>
      <c r="D1" s="269"/>
    </row>
    <row r="2" spans="1:9" ht="24" customHeight="1" thickBot="1" x14ac:dyDescent="0.3">
      <c r="A2" s="22"/>
      <c r="B2" s="22"/>
      <c r="C2" s="22"/>
    </row>
    <row r="3" spans="1:9" ht="227.25" customHeight="1" thickBot="1" x14ac:dyDescent="0.3">
      <c r="A3" s="318" t="s">
        <v>59</v>
      </c>
      <c r="B3" s="319"/>
      <c r="C3" s="319"/>
      <c r="D3" s="320"/>
    </row>
    <row r="4" spans="1:9" ht="24" customHeight="1" x14ac:dyDescent="0.25">
      <c r="B4" s="22"/>
      <c r="C4" s="22"/>
    </row>
    <row r="5" spans="1:9" ht="24" customHeight="1" x14ac:dyDescent="0.25">
      <c r="A5" s="244" t="s">
        <v>60</v>
      </c>
      <c r="B5" s="245"/>
      <c r="C5" s="245"/>
      <c r="D5" s="245"/>
    </row>
    <row r="6" spans="1:9" ht="23.25" customHeight="1" x14ac:dyDescent="0.25"/>
    <row r="7" spans="1:9" ht="31.5" customHeight="1" x14ac:dyDescent="0.25">
      <c r="A7" s="321" t="s">
        <v>10</v>
      </c>
      <c r="B7" s="322"/>
      <c r="C7" s="49" t="s">
        <v>61</v>
      </c>
      <c r="D7" s="49" t="s">
        <v>62</v>
      </c>
    </row>
    <row r="8" spans="1:9" ht="31.5" customHeight="1" x14ac:dyDescent="0.25">
      <c r="A8" s="50"/>
      <c r="B8" s="51"/>
      <c r="C8" s="52"/>
      <c r="D8" s="49"/>
    </row>
    <row r="9" spans="1:9" ht="38.25" customHeight="1" x14ac:dyDescent="0.25">
      <c r="A9" s="53" t="s">
        <v>20</v>
      </c>
      <c r="B9" s="54" t="s">
        <v>21</v>
      </c>
      <c r="C9" s="37" t="s">
        <v>22</v>
      </c>
      <c r="D9" s="26" t="s">
        <v>63</v>
      </c>
      <c r="E9" s="27"/>
      <c r="F9" s="27"/>
      <c r="G9" s="27"/>
    </row>
    <row r="10" spans="1:9" ht="43.5" customHeight="1" x14ac:dyDescent="0.25">
      <c r="A10" s="35"/>
      <c r="B10" s="25" t="s">
        <v>24</v>
      </c>
      <c r="C10" s="26" t="s">
        <v>25</v>
      </c>
      <c r="D10" s="26" t="s">
        <v>63</v>
      </c>
      <c r="E10" s="27"/>
      <c r="F10" s="27"/>
      <c r="G10" s="27"/>
    </row>
    <row r="11" spans="1:9" ht="38.25" customHeight="1" x14ac:dyDescent="0.25">
      <c r="A11" s="35"/>
      <c r="B11" s="25" t="s">
        <v>27</v>
      </c>
      <c r="C11" s="26" t="s">
        <v>28</v>
      </c>
      <c r="D11" s="26" t="s">
        <v>64</v>
      </c>
      <c r="E11" s="27"/>
      <c r="F11" s="27"/>
      <c r="G11" s="27"/>
    </row>
    <row r="12" spans="1:9" ht="144.75" customHeight="1" x14ac:dyDescent="0.25">
      <c r="A12" s="28" t="s">
        <v>29</v>
      </c>
      <c r="B12" s="25" t="s">
        <v>30</v>
      </c>
      <c r="C12" s="29" t="s">
        <v>31</v>
      </c>
      <c r="D12" s="26" t="s">
        <v>65</v>
      </c>
      <c r="E12" s="30"/>
      <c r="F12" s="30"/>
      <c r="G12" s="30"/>
      <c r="H12" s="30"/>
      <c r="I12" s="30"/>
    </row>
    <row r="13" spans="1:9" ht="47.25" customHeight="1" x14ac:dyDescent="0.25">
      <c r="A13" s="323" t="s">
        <v>32</v>
      </c>
      <c r="B13" s="31" t="s">
        <v>33</v>
      </c>
      <c r="C13" s="29" t="s">
        <v>34</v>
      </c>
      <c r="D13" s="26" t="s">
        <v>66</v>
      </c>
    </row>
    <row r="14" spans="1:9" ht="48.75" customHeight="1" x14ac:dyDescent="0.25">
      <c r="A14" s="323"/>
      <c r="B14" s="31" t="s">
        <v>35</v>
      </c>
      <c r="C14" s="29" t="s">
        <v>36</v>
      </c>
      <c r="D14" s="26" t="s">
        <v>67</v>
      </c>
    </row>
    <row r="15" spans="1:9" ht="42" customHeight="1" x14ac:dyDescent="0.25">
      <c r="A15" s="323"/>
      <c r="B15" s="31" t="s">
        <v>37</v>
      </c>
      <c r="C15" s="32" t="s">
        <v>38</v>
      </c>
      <c r="D15" s="26" t="s">
        <v>68</v>
      </c>
    </row>
    <row r="16" spans="1:9" ht="42" customHeight="1" x14ac:dyDescent="0.25">
      <c r="A16" s="323"/>
      <c r="B16" s="31" t="s">
        <v>39</v>
      </c>
      <c r="C16" s="29" t="s">
        <v>40</v>
      </c>
      <c r="D16" s="26" t="s">
        <v>69</v>
      </c>
    </row>
    <row r="17" spans="1:4" ht="42" customHeight="1" x14ac:dyDescent="0.25">
      <c r="A17" s="323"/>
      <c r="B17" s="31" t="s">
        <v>41</v>
      </c>
      <c r="C17" s="32" t="s">
        <v>42</v>
      </c>
      <c r="D17" s="26" t="s">
        <v>70</v>
      </c>
    </row>
    <row r="18" spans="1:4" ht="107.25" customHeight="1" x14ac:dyDescent="0.25">
      <c r="A18" s="47" t="s">
        <v>43</v>
      </c>
      <c r="B18" s="55" t="s">
        <v>71</v>
      </c>
      <c r="C18" s="32" t="s">
        <v>72</v>
      </c>
      <c r="D18" s="26" t="s">
        <v>73</v>
      </c>
    </row>
  </sheetData>
  <mergeCells count="5">
    <mergeCell ref="A1:D1"/>
    <mergeCell ref="A3:D3"/>
    <mergeCell ref="A5:D5"/>
    <mergeCell ref="A7:B7"/>
    <mergeCell ref="A13:A1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A03E-E76C-467B-956C-119F662E75E4}">
  <dimension ref="A1:J7"/>
  <sheetViews>
    <sheetView topLeftCell="A2" zoomScale="85" zoomScaleNormal="85" workbookViewId="0">
      <selection activeCell="A5" sqref="A5:F5"/>
    </sheetView>
  </sheetViews>
  <sheetFormatPr baseColWidth="10" defaultRowHeight="15" x14ac:dyDescent="0.25"/>
  <sheetData>
    <row r="1" spans="1:10" ht="15.75" thickBot="1" x14ac:dyDescent="0.3"/>
    <row r="2" spans="1:10" ht="24" customHeight="1" x14ac:dyDescent="0.25">
      <c r="A2" s="324"/>
      <c r="B2" s="324"/>
      <c r="C2" s="324"/>
      <c r="D2" s="324"/>
      <c r="E2" s="324"/>
      <c r="F2" s="59"/>
      <c r="G2" s="59"/>
      <c r="H2" s="70"/>
      <c r="I2" s="70"/>
      <c r="J2" s="327"/>
    </row>
    <row r="3" spans="1:10" x14ac:dyDescent="0.25">
      <c r="A3" s="325"/>
      <c r="B3" s="325"/>
      <c r="C3" s="325"/>
      <c r="D3" s="325"/>
      <c r="E3" s="325"/>
      <c r="F3" s="64"/>
      <c r="G3" s="64"/>
      <c r="H3" s="80"/>
      <c r="I3" s="80"/>
      <c r="J3" s="327"/>
    </row>
    <row r="4" spans="1:10" ht="16.5" thickBot="1" x14ac:dyDescent="0.3">
      <c r="A4" s="326"/>
      <c r="B4" s="326"/>
      <c r="C4" s="326"/>
      <c r="D4" s="326"/>
      <c r="E4" s="326"/>
      <c r="F4" s="65"/>
      <c r="G4" s="65"/>
      <c r="H4" s="71"/>
      <c r="I4" s="71"/>
      <c r="J4" s="66"/>
    </row>
    <row r="5" spans="1:10" ht="16.5" thickBot="1" x14ac:dyDescent="0.3">
      <c r="A5" s="81"/>
      <c r="B5" s="82"/>
      <c r="C5" s="82"/>
      <c r="D5" s="82"/>
      <c r="E5" s="82"/>
      <c r="F5" s="83"/>
      <c r="G5" s="67"/>
      <c r="H5" s="68"/>
      <c r="I5" s="69"/>
      <c r="J5" s="66"/>
    </row>
    <row r="6" spans="1:10" x14ac:dyDescent="0.25">
      <c r="A6" s="60"/>
      <c r="B6" s="328"/>
      <c r="C6" s="62"/>
      <c r="D6" s="330"/>
      <c r="E6" s="330"/>
      <c r="F6" s="74"/>
      <c r="G6" s="76"/>
      <c r="H6" s="78"/>
      <c r="I6" s="72"/>
      <c r="J6" s="327"/>
    </row>
    <row r="7" spans="1:10" ht="15.75" thickBot="1" x14ac:dyDescent="0.3">
      <c r="A7" s="61"/>
      <c r="B7" s="329"/>
      <c r="C7" s="63"/>
      <c r="D7" s="331"/>
      <c r="E7" s="331"/>
      <c r="F7" s="75"/>
      <c r="G7" s="77"/>
      <c r="H7" s="79"/>
      <c r="I7" s="73"/>
      <c r="J7" s="327"/>
    </row>
  </sheetData>
  <mergeCells count="10">
    <mergeCell ref="J6:J7"/>
    <mergeCell ref="J2:J3"/>
    <mergeCell ref="B6:B7"/>
    <mergeCell ref="D6:D7"/>
    <mergeCell ref="E6:E7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B5A4-833D-45B9-9B3E-13D87DBB3F27}">
  <sheetPr>
    <tabColor rgb="FFFFC000"/>
  </sheetPr>
  <dimension ref="A2:X56"/>
  <sheetViews>
    <sheetView tabSelected="1" topLeftCell="A5" zoomScale="80" zoomScaleNormal="80" zoomScaleSheetLayoutView="80" workbookViewId="0">
      <selection activeCell="E12" sqref="E12"/>
    </sheetView>
  </sheetViews>
  <sheetFormatPr baseColWidth="10" defaultRowHeight="12.75" x14ac:dyDescent="0.2"/>
  <cols>
    <col min="1" max="1" width="5.28515625" style="38" customWidth="1"/>
    <col min="2" max="2" width="43" style="38" customWidth="1"/>
    <col min="3" max="3" width="17" style="38" customWidth="1"/>
    <col min="4" max="4" width="16.5703125" style="38" customWidth="1"/>
    <col min="5" max="5" width="14.28515625" style="38" customWidth="1"/>
    <col min="6" max="6" width="15.140625" style="38" customWidth="1"/>
    <col min="7" max="7" width="15.28515625" style="38" customWidth="1"/>
    <col min="8" max="8" width="14.85546875" style="38" customWidth="1"/>
    <col min="9" max="9" width="18.28515625" style="38" customWidth="1"/>
    <col min="10" max="10" width="11" style="38" customWidth="1"/>
    <col min="11" max="11" width="18.140625" style="38" customWidth="1"/>
    <col min="12" max="13" width="9.7109375" style="38" customWidth="1"/>
    <col min="14" max="14" width="17" style="38" customWidth="1"/>
    <col min="15" max="15" width="9.7109375" style="38" customWidth="1"/>
    <col min="16" max="16" width="10.140625" style="38" customWidth="1"/>
    <col min="17" max="17" width="17.7109375" style="38" bestFit="1" customWidth="1"/>
    <col min="18" max="18" width="10" style="38" customWidth="1"/>
    <col min="19" max="248" width="11.42578125" style="38"/>
    <col min="249" max="249" width="29.7109375" style="38" customWidth="1"/>
    <col min="250" max="250" width="15.140625" style="38" customWidth="1"/>
    <col min="251" max="251" width="16.5703125" style="38" customWidth="1"/>
    <col min="252" max="252" width="15.140625" style="38" bestFit="1" customWidth="1"/>
    <col min="253" max="253" width="8" style="38" bestFit="1" customWidth="1"/>
    <col min="254" max="254" width="17.28515625" style="38" customWidth="1"/>
    <col min="255" max="255" width="10.28515625" style="38" customWidth="1"/>
    <col min="256" max="256" width="8" style="38" bestFit="1" customWidth="1"/>
    <col min="257" max="257" width="18.140625" style="38" customWidth="1"/>
    <col min="258" max="258" width="9.7109375" style="38" customWidth="1"/>
    <col min="259" max="259" width="10.140625" style="38" customWidth="1"/>
    <col min="260" max="260" width="17.7109375" style="38" bestFit="1" customWidth="1"/>
    <col min="261" max="261" width="10" style="38" customWidth="1"/>
    <col min="262" max="504" width="11.42578125" style="38"/>
    <col min="505" max="505" width="29.7109375" style="38" customWidth="1"/>
    <col min="506" max="506" width="15.140625" style="38" customWidth="1"/>
    <col min="507" max="507" width="16.5703125" style="38" customWidth="1"/>
    <col min="508" max="508" width="15.140625" style="38" bestFit="1" customWidth="1"/>
    <col min="509" max="509" width="8" style="38" bestFit="1" customWidth="1"/>
    <col min="510" max="510" width="17.28515625" style="38" customWidth="1"/>
    <col min="511" max="511" width="10.28515625" style="38" customWidth="1"/>
    <col min="512" max="512" width="8" style="38" bestFit="1" customWidth="1"/>
    <col min="513" max="513" width="18.140625" style="38" customWidth="1"/>
    <col min="514" max="514" width="9.7109375" style="38" customWidth="1"/>
    <col min="515" max="515" width="10.140625" style="38" customWidth="1"/>
    <col min="516" max="516" width="17.7109375" style="38" bestFit="1" customWidth="1"/>
    <col min="517" max="517" width="10" style="38" customWidth="1"/>
    <col min="518" max="760" width="11.42578125" style="38"/>
    <col min="761" max="761" width="29.7109375" style="38" customWidth="1"/>
    <col min="762" max="762" width="15.140625" style="38" customWidth="1"/>
    <col min="763" max="763" width="16.5703125" style="38" customWidth="1"/>
    <col min="764" max="764" width="15.140625" style="38" bestFit="1" customWidth="1"/>
    <col min="765" max="765" width="8" style="38" bestFit="1" customWidth="1"/>
    <col min="766" max="766" width="17.28515625" style="38" customWidth="1"/>
    <col min="767" max="767" width="10.28515625" style="38" customWidth="1"/>
    <col min="768" max="768" width="8" style="38" bestFit="1" customWidth="1"/>
    <col min="769" max="769" width="18.140625" style="38" customWidth="1"/>
    <col min="770" max="770" width="9.7109375" style="38" customWidth="1"/>
    <col min="771" max="771" width="10.140625" style="38" customWidth="1"/>
    <col min="772" max="772" width="17.7109375" style="38" bestFit="1" customWidth="1"/>
    <col min="773" max="773" width="10" style="38" customWidth="1"/>
    <col min="774" max="1016" width="11.42578125" style="38"/>
    <col min="1017" max="1017" width="29.7109375" style="38" customWidth="1"/>
    <col min="1018" max="1018" width="15.140625" style="38" customWidth="1"/>
    <col min="1019" max="1019" width="16.5703125" style="38" customWidth="1"/>
    <col min="1020" max="1020" width="15.140625" style="38" bestFit="1" customWidth="1"/>
    <col min="1021" max="1021" width="8" style="38" bestFit="1" customWidth="1"/>
    <col min="1022" max="1022" width="17.28515625" style="38" customWidth="1"/>
    <col min="1023" max="1023" width="10.28515625" style="38" customWidth="1"/>
    <col min="1024" max="1024" width="8" style="38" bestFit="1" customWidth="1"/>
    <col min="1025" max="1025" width="18.140625" style="38" customWidth="1"/>
    <col min="1026" max="1026" width="9.7109375" style="38" customWidth="1"/>
    <col min="1027" max="1027" width="10.140625" style="38" customWidth="1"/>
    <col min="1028" max="1028" width="17.7109375" style="38" bestFit="1" customWidth="1"/>
    <col min="1029" max="1029" width="10" style="38" customWidth="1"/>
    <col min="1030" max="1272" width="11.42578125" style="38"/>
    <col min="1273" max="1273" width="29.7109375" style="38" customWidth="1"/>
    <col min="1274" max="1274" width="15.140625" style="38" customWidth="1"/>
    <col min="1275" max="1275" width="16.5703125" style="38" customWidth="1"/>
    <col min="1276" max="1276" width="15.140625" style="38" bestFit="1" customWidth="1"/>
    <col min="1277" max="1277" width="8" style="38" bestFit="1" customWidth="1"/>
    <col min="1278" max="1278" width="17.28515625" style="38" customWidth="1"/>
    <col min="1279" max="1279" width="10.28515625" style="38" customWidth="1"/>
    <col min="1280" max="1280" width="8" style="38" bestFit="1" customWidth="1"/>
    <col min="1281" max="1281" width="18.140625" style="38" customWidth="1"/>
    <col min="1282" max="1282" width="9.7109375" style="38" customWidth="1"/>
    <col min="1283" max="1283" width="10.140625" style="38" customWidth="1"/>
    <col min="1284" max="1284" width="17.7109375" style="38" bestFit="1" customWidth="1"/>
    <col min="1285" max="1285" width="10" style="38" customWidth="1"/>
    <col min="1286" max="1528" width="11.42578125" style="38"/>
    <col min="1529" max="1529" width="29.7109375" style="38" customWidth="1"/>
    <col min="1530" max="1530" width="15.140625" style="38" customWidth="1"/>
    <col min="1531" max="1531" width="16.5703125" style="38" customWidth="1"/>
    <col min="1532" max="1532" width="15.140625" style="38" bestFit="1" customWidth="1"/>
    <col min="1533" max="1533" width="8" style="38" bestFit="1" customWidth="1"/>
    <col min="1534" max="1534" width="17.28515625" style="38" customWidth="1"/>
    <col min="1535" max="1535" width="10.28515625" style="38" customWidth="1"/>
    <col min="1536" max="1536" width="8" style="38" bestFit="1" customWidth="1"/>
    <col min="1537" max="1537" width="18.140625" style="38" customWidth="1"/>
    <col min="1538" max="1538" width="9.7109375" style="38" customWidth="1"/>
    <col min="1539" max="1539" width="10.140625" style="38" customWidth="1"/>
    <col min="1540" max="1540" width="17.7109375" style="38" bestFit="1" customWidth="1"/>
    <col min="1541" max="1541" width="10" style="38" customWidth="1"/>
    <col min="1542" max="1784" width="11.42578125" style="38"/>
    <col min="1785" max="1785" width="29.7109375" style="38" customWidth="1"/>
    <col min="1786" max="1786" width="15.140625" style="38" customWidth="1"/>
    <col min="1787" max="1787" width="16.5703125" style="38" customWidth="1"/>
    <col min="1788" max="1788" width="15.140625" style="38" bestFit="1" customWidth="1"/>
    <col min="1789" max="1789" width="8" style="38" bestFit="1" customWidth="1"/>
    <col min="1790" max="1790" width="17.28515625" style="38" customWidth="1"/>
    <col min="1791" max="1791" width="10.28515625" style="38" customWidth="1"/>
    <col min="1792" max="1792" width="8" style="38" bestFit="1" customWidth="1"/>
    <col min="1793" max="1793" width="18.140625" style="38" customWidth="1"/>
    <col min="1794" max="1794" width="9.7109375" style="38" customWidth="1"/>
    <col min="1795" max="1795" width="10.140625" style="38" customWidth="1"/>
    <col min="1796" max="1796" width="17.7109375" style="38" bestFit="1" customWidth="1"/>
    <col min="1797" max="1797" width="10" style="38" customWidth="1"/>
    <col min="1798" max="2040" width="11.42578125" style="38"/>
    <col min="2041" max="2041" width="29.7109375" style="38" customWidth="1"/>
    <col min="2042" max="2042" width="15.140625" style="38" customWidth="1"/>
    <col min="2043" max="2043" width="16.5703125" style="38" customWidth="1"/>
    <col min="2044" max="2044" width="15.140625" style="38" bestFit="1" customWidth="1"/>
    <col min="2045" max="2045" width="8" style="38" bestFit="1" customWidth="1"/>
    <col min="2046" max="2046" width="17.28515625" style="38" customWidth="1"/>
    <col min="2047" max="2047" width="10.28515625" style="38" customWidth="1"/>
    <col min="2048" max="2048" width="8" style="38" bestFit="1" customWidth="1"/>
    <col min="2049" max="2049" width="18.140625" style="38" customWidth="1"/>
    <col min="2050" max="2050" width="9.7109375" style="38" customWidth="1"/>
    <col min="2051" max="2051" width="10.140625" style="38" customWidth="1"/>
    <col min="2052" max="2052" width="17.7109375" style="38" bestFit="1" customWidth="1"/>
    <col min="2053" max="2053" width="10" style="38" customWidth="1"/>
    <col min="2054" max="2296" width="11.42578125" style="38"/>
    <col min="2297" max="2297" width="29.7109375" style="38" customWidth="1"/>
    <col min="2298" max="2298" width="15.140625" style="38" customWidth="1"/>
    <col min="2299" max="2299" width="16.5703125" style="38" customWidth="1"/>
    <col min="2300" max="2300" width="15.140625" style="38" bestFit="1" customWidth="1"/>
    <col min="2301" max="2301" width="8" style="38" bestFit="1" customWidth="1"/>
    <col min="2302" max="2302" width="17.28515625" style="38" customWidth="1"/>
    <col min="2303" max="2303" width="10.28515625" style="38" customWidth="1"/>
    <col min="2304" max="2304" width="8" style="38" bestFit="1" customWidth="1"/>
    <col min="2305" max="2305" width="18.140625" style="38" customWidth="1"/>
    <col min="2306" max="2306" width="9.7109375" style="38" customWidth="1"/>
    <col min="2307" max="2307" width="10.140625" style="38" customWidth="1"/>
    <col min="2308" max="2308" width="17.7109375" style="38" bestFit="1" customWidth="1"/>
    <col min="2309" max="2309" width="10" style="38" customWidth="1"/>
    <col min="2310" max="2552" width="11.42578125" style="38"/>
    <col min="2553" max="2553" width="29.7109375" style="38" customWidth="1"/>
    <col min="2554" max="2554" width="15.140625" style="38" customWidth="1"/>
    <col min="2555" max="2555" width="16.5703125" style="38" customWidth="1"/>
    <col min="2556" max="2556" width="15.140625" style="38" bestFit="1" customWidth="1"/>
    <col min="2557" max="2557" width="8" style="38" bestFit="1" customWidth="1"/>
    <col min="2558" max="2558" width="17.28515625" style="38" customWidth="1"/>
    <col min="2559" max="2559" width="10.28515625" style="38" customWidth="1"/>
    <col min="2560" max="2560" width="8" style="38" bestFit="1" customWidth="1"/>
    <col min="2561" max="2561" width="18.140625" style="38" customWidth="1"/>
    <col min="2562" max="2562" width="9.7109375" style="38" customWidth="1"/>
    <col min="2563" max="2563" width="10.140625" style="38" customWidth="1"/>
    <col min="2564" max="2564" width="17.7109375" style="38" bestFit="1" customWidth="1"/>
    <col min="2565" max="2565" width="10" style="38" customWidth="1"/>
    <col min="2566" max="2808" width="11.42578125" style="38"/>
    <col min="2809" max="2809" width="29.7109375" style="38" customWidth="1"/>
    <col min="2810" max="2810" width="15.140625" style="38" customWidth="1"/>
    <col min="2811" max="2811" width="16.5703125" style="38" customWidth="1"/>
    <col min="2812" max="2812" width="15.140625" style="38" bestFit="1" customWidth="1"/>
    <col min="2813" max="2813" width="8" style="38" bestFit="1" customWidth="1"/>
    <col min="2814" max="2814" width="17.28515625" style="38" customWidth="1"/>
    <col min="2815" max="2815" width="10.28515625" style="38" customWidth="1"/>
    <col min="2816" max="2816" width="8" style="38" bestFit="1" customWidth="1"/>
    <col min="2817" max="2817" width="18.140625" style="38" customWidth="1"/>
    <col min="2818" max="2818" width="9.7109375" style="38" customWidth="1"/>
    <col min="2819" max="2819" width="10.140625" style="38" customWidth="1"/>
    <col min="2820" max="2820" width="17.7109375" style="38" bestFit="1" customWidth="1"/>
    <col min="2821" max="2821" width="10" style="38" customWidth="1"/>
    <col min="2822" max="3064" width="11.42578125" style="38"/>
    <col min="3065" max="3065" width="29.7109375" style="38" customWidth="1"/>
    <col min="3066" max="3066" width="15.140625" style="38" customWidth="1"/>
    <col min="3067" max="3067" width="16.5703125" style="38" customWidth="1"/>
    <col min="3068" max="3068" width="15.140625" style="38" bestFit="1" customWidth="1"/>
    <col min="3069" max="3069" width="8" style="38" bestFit="1" customWidth="1"/>
    <col min="3070" max="3070" width="17.28515625" style="38" customWidth="1"/>
    <col min="3071" max="3071" width="10.28515625" style="38" customWidth="1"/>
    <col min="3072" max="3072" width="8" style="38" bestFit="1" customWidth="1"/>
    <col min="3073" max="3073" width="18.140625" style="38" customWidth="1"/>
    <col min="3074" max="3074" width="9.7109375" style="38" customWidth="1"/>
    <col min="3075" max="3075" width="10.140625" style="38" customWidth="1"/>
    <col min="3076" max="3076" width="17.7109375" style="38" bestFit="1" customWidth="1"/>
    <col min="3077" max="3077" width="10" style="38" customWidth="1"/>
    <col min="3078" max="3320" width="11.42578125" style="38"/>
    <col min="3321" max="3321" width="29.7109375" style="38" customWidth="1"/>
    <col min="3322" max="3322" width="15.140625" style="38" customWidth="1"/>
    <col min="3323" max="3323" width="16.5703125" style="38" customWidth="1"/>
    <col min="3324" max="3324" width="15.140625" style="38" bestFit="1" customWidth="1"/>
    <col min="3325" max="3325" width="8" style="38" bestFit="1" customWidth="1"/>
    <col min="3326" max="3326" width="17.28515625" style="38" customWidth="1"/>
    <col min="3327" max="3327" width="10.28515625" style="38" customWidth="1"/>
    <col min="3328" max="3328" width="8" style="38" bestFit="1" customWidth="1"/>
    <col min="3329" max="3329" width="18.140625" style="38" customWidth="1"/>
    <col min="3330" max="3330" width="9.7109375" style="38" customWidth="1"/>
    <col min="3331" max="3331" width="10.140625" style="38" customWidth="1"/>
    <col min="3332" max="3332" width="17.7109375" style="38" bestFit="1" customWidth="1"/>
    <col min="3333" max="3333" width="10" style="38" customWidth="1"/>
    <col min="3334" max="3576" width="11.42578125" style="38"/>
    <col min="3577" max="3577" width="29.7109375" style="38" customWidth="1"/>
    <col min="3578" max="3578" width="15.140625" style="38" customWidth="1"/>
    <col min="3579" max="3579" width="16.5703125" style="38" customWidth="1"/>
    <col min="3580" max="3580" width="15.140625" style="38" bestFit="1" customWidth="1"/>
    <col min="3581" max="3581" width="8" style="38" bestFit="1" customWidth="1"/>
    <col min="3582" max="3582" width="17.28515625" style="38" customWidth="1"/>
    <col min="3583" max="3583" width="10.28515625" style="38" customWidth="1"/>
    <col min="3584" max="3584" width="8" style="38" bestFit="1" customWidth="1"/>
    <col min="3585" max="3585" width="18.140625" style="38" customWidth="1"/>
    <col min="3586" max="3586" width="9.7109375" style="38" customWidth="1"/>
    <col min="3587" max="3587" width="10.140625" style="38" customWidth="1"/>
    <col min="3588" max="3588" width="17.7109375" style="38" bestFit="1" customWidth="1"/>
    <col min="3589" max="3589" width="10" style="38" customWidth="1"/>
    <col min="3590" max="3832" width="11.42578125" style="38"/>
    <col min="3833" max="3833" width="29.7109375" style="38" customWidth="1"/>
    <col min="3834" max="3834" width="15.140625" style="38" customWidth="1"/>
    <col min="3835" max="3835" width="16.5703125" style="38" customWidth="1"/>
    <col min="3836" max="3836" width="15.140625" style="38" bestFit="1" customWidth="1"/>
    <col min="3837" max="3837" width="8" style="38" bestFit="1" customWidth="1"/>
    <col min="3838" max="3838" width="17.28515625" style="38" customWidth="1"/>
    <col min="3839" max="3839" width="10.28515625" style="38" customWidth="1"/>
    <col min="3840" max="3840" width="8" style="38" bestFit="1" customWidth="1"/>
    <col min="3841" max="3841" width="18.140625" style="38" customWidth="1"/>
    <col min="3842" max="3842" width="9.7109375" style="38" customWidth="1"/>
    <col min="3843" max="3843" width="10.140625" style="38" customWidth="1"/>
    <col min="3844" max="3844" width="17.7109375" style="38" bestFit="1" customWidth="1"/>
    <col min="3845" max="3845" width="10" style="38" customWidth="1"/>
    <col min="3846" max="4088" width="11.42578125" style="38"/>
    <col min="4089" max="4089" width="29.7109375" style="38" customWidth="1"/>
    <col min="4090" max="4090" width="15.140625" style="38" customWidth="1"/>
    <col min="4091" max="4091" width="16.5703125" style="38" customWidth="1"/>
    <col min="4092" max="4092" width="15.140625" style="38" bestFit="1" customWidth="1"/>
    <col min="4093" max="4093" width="8" style="38" bestFit="1" customWidth="1"/>
    <col min="4094" max="4094" width="17.28515625" style="38" customWidth="1"/>
    <col min="4095" max="4095" width="10.28515625" style="38" customWidth="1"/>
    <col min="4096" max="4096" width="8" style="38" bestFit="1" customWidth="1"/>
    <col min="4097" max="4097" width="18.140625" style="38" customWidth="1"/>
    <col min="4098" max="4098" width="9.7109375" style="38" customWidth="1"/>
    <col min="4099" max="4099" width="10.140625" style="38" customWidth="1"/>
    <col min="4100" max="4100" width="17.7109375" style="38" bestFit="1" customWidth="1"/>
    <col min="4101" max="4101" width="10" style="38" customWidth="1"/>
    <col min="4102" max="4344" width="11.42578125" style="38"/>
    <col min="4345" max="4345" width="29.7109375" style="38" customWidth="1"/>
    <col min="4346" max="4346" width="15.140625" style="38" customWidth="1"/>
    <col min="4347" max="4347" width="16.5703125" style="38" customWidth="1"/>
    <col min="4348" max="4348" width="15.140625" style="38" bestFit="1" customWidth="1"/>
    <col min="4349" max="4349" width="8" style="38" bestFit="1" customWidth="1"/>
    <col min="4350" max="4350" width="17.28515625" style="38" customWidth="1"/>
    <col min="4351" max="4351" width="10.28515625" style="38" customWidth="1"/>
    <col min="4352" max="4352" width="8" style="38" bestFit="1" customWidth="1"/>
    <col min="4353" max="4353" width="18.140625" style="38" customWidth="1"/>
    <col min="4354" max="4354" width="9.7109375" style="38" customWidth="1"/>
    <col min="4355" max="4355" width="10.140625" style="38" customWidth="1"/>
    <col min="4356" max="4356" width="17.7109375" style="38" bestFit="1" customWidth="1"/>
    <col min="4357" max="4357" width="10" style="38" customWidth="1"/>
    <col min="4358" max="4600" width="11.42578125" style="38"/>
    <col min="4601" max="4601" width="29.7109375" style="38" customWidth="1"/>
    <col min="4602" max="4602" width="15.140625" style="38" customWidth="1"/>
    <col min="4603" max="4603" width="16.5703125" style="38" customWidth="1"/>
    <col min="4604" max="4604" width="15.140625" style="38" bestFit="1" customWidth="1"/>
    <col min="4605" max="4605" width="8" style="38" bestFit="1" customWidth="1"/>
    <col min="4606" max="4606" width="17.28515625" style="38" customWidth="1"/>
    <col min="4607" max="4607" width="10.28515625" style="38" customWidth="1"/>
    <col min="4608" max="4608" width="8" style="38" bestFit="1" customWidth="1"/>
    <col min="4609" max="4609" width="18.140625" style="38" customWidth="1"/>
    <col min="4610" max="4610" width="9.7109375" style="38" customWidth="1"/>
    <col min="4611" max="4611" width="10.140625" style="38" customWidth="1"/>
    <col min="4612" max="4612" width="17.7109375" style="38" bestFit="1" customWidth="1"/>
    <col min="4613" max="4613" width="10" style="38" customWidth="1"/>
    <col min="4614" max="4856" width="11.42578125" style="38"/>
    <col min="4857" max="4857" width="29.7109375" style="38" customWidth="1"/>
    <col min="4858" max="4858" width="15.140625" style="38" customWidth="1"/>
    <col min="4859" max="4859" width="16.5703125" style="38" customWidth="1"/>
    <col min="4860" max="4860" width="15.140625" style="38" bestFit="1" customWidth="1"/>
    <col min="4861" max="4861" width="8" style="38" bestFit="1" customWidth="1"/>
    <col min="4862" max="4862" width="17.28515625" style="38" customWidth="1"/>
    <col min="4863" max="4863" width="10.28515625" style="38" customWidth="1"/>
    <col min="4864" max="4864" width="8" style="38" bestFit="1" customWidth="1"/>
    <col min="4865" max="4865" width="18.140625" style="38" customWidth="1"/>
    <col min="4866" max="4866" width="9.7109375" style="38" customWidth="1"/>
    <col min="4867" max="4867" width="10.140625" style="38" customWidth="1"/>
    <col min="4868" max="4868" width="17.7109375" style="38" bestFit="1" customWidth="1"/>
    <col min="4869" max="4869" width="10" style="38" customWidth="1"/>
    <col min="4870" max="5112" width="11.42578125" style="38"/>
    <col min="5113" max="5113" width="29.7109375" style="38" customWidth="1"/>
    <col min="5114" max="5114" width="15.140625" style="38" customWidth="1"/>
    <col min="5115" max="5115" width="16.5703125" style="38" customWidth="1"/>
    <col min="5116" max="5116" width="15.140625" style="38" bestFit="1" customWidth="1"/>
    <col min="5117" max="5117" width="8" style="38" bestFit="1" customWidth="1"/>
    <col min="5118" max="5118" width="17.28515625" style="38" customWidth="1"/>
    <col min="5119" max="5119" width="10.28515625" style="38" customWidth="1"/>
    <col min="5120" max="5120" width="8" style="38" bestFit="1" customWidth="1"/>
    <col min="5121" max="5121" width="18.140625" style="38" customWidth="1"/>
    <col min="5122" max="5122" width="9.7109375" style="38" customWidth="1"/>
    <col min="5123" max="5123" width="10.140625" style="38" customWidth="1"/>
    <col min="5124" max="5124" width="17.7109375" style="38" bestFit="1" customWidth="1"/>
    <col min="5125" max="5125" width="10" style="38" customWidth="1"/>
    <col min="5126" max="5368" width="11.42578125" style="38"/>
    <col min="5369" max="5369" width="29.7109375" style="38" customWidth="1"/>
    <col min="5370" max="5370" width="15.140625" style="38" customWidth="1"/>
    <col min="5371" max="5371" width="16.5703125" style="38" customWidth="1"/>
    <col min="5372" max="5372" width="15.140625" style="38" bestFit="1" customWidth="1"/>
    <col min="5373" max="5373" width="8" style="38" bestFit="1" customWidth="1"/>
    <col min="5374" max="5374" width="17.28515625" style="38" customWidth="1"/>
    <col min="5375" max="5375" width="10.28515625" style="38" customWidth="1"/>
    <col min="5376" max="5376" width="8" style="38" bestFit="1" customWidth="1"/>
    <col min="5377" max="5377" width="18.140625" style="38" customWidth="1"/>
    <col min="5378" max="5378" width="9.7109375" style="38" customWidth="1"/>
    <col min="5379" max="5379" width="10.140625" style="38" customWidth="1"/>
    <col min="5380" max="5380" width="17.7109375" style="38" bestFit="1" customWidth="1"/>
    <col min="5381" max="5381" width="10" style="38" customWidth="1"/>
    <col min="5382" max="5624" width="11.42578125" style="38"/>
    <col min="5625" max="5625" width="29.7109375" style="38" customWidth="1"/>
    <col min="5626" max="5626" width="15.140625" style="38" customWidth="1"/>
    <col min="5627" max="5627" width="16.5703125" style="38" customWidth="1"/>
    <col min="5628" max="5628" width="15.140625" style="38" bestFit="1" customWidth="1"/>
    <col min="5629" max="5629" width="8" style="38" bestFit="1" customWidth="1"/>
    <col min="5630" max="5630" width="17.28515625" style="38" customWidth="1"/>
    <col min="5631" max="5631" width="10.28515625" style="38" customWidth="1"/>
    <col min="5632" max="5632" width="8" style="38" bestFit="1" customWidth="1"/>
    <col min="5633" max="5633" width="18.140625" style="38" customWidth="1"/>
    <col min="5634" max="5634" width="9.7109375" style="38" customWidth="1"/>
    <col min="5635" max="5635" width="10.140625" style="38" customWidth="1"/>
    <col min="5636" max="5636" width="17.7109375" style="38" bestFit="1" customWidth="1"/>
    <col min="5637" max="5637" width="10" style="38" customWidth="1"/>
    <col min="5638" max="5880" width="11.42578125" style="38"/>
    <col min="5881" max="5881" width="29.7109375" style="38" customWidth="1"/>
    <col min="5882" max="5882" width="15.140625" style="38" customWidth="1"/>
    <col min="5883" max="5883" width="16.5703125" style="38" customWidth="1"/>
    <col min="5884" max="5884" width="15.140625" style="38" bestFit="1" customWidth="1"/>
    <col min="5885" max="5885" width="8" style="38" bestFit="1" customWidth="1"/>
    <col min="5886" max="5886" width="17.28515625" style="38" customWidth="1"/>
    <col min="5887" max="5887" width="10.28515625" style="38" customWidth="1"/>
    <col min="5888" max="5888" width="8" style="38" bestFit="1" customWidth="1"/>
    <col min="5889" max="5889" width="18.140625" style="38" customWidth="1"/>
    <col min="5890" max="5890" width="9.7109375" style="38" customWidth="1"/>
    <col min="5891" max="5891" width="10.140625" style="38" customWidth="1"/>
    <col min="5892" max="5892" width="17.7109375" style="38" bestFit="1" customWidth="1"/>
    <col min="5893" max="5893" width="10" style="38" customWidth="1"/>
    <col min="5894" max="6136" width="11.42578125" style="38"/>
    <col min="6137" max="6137" width="29.7109375" style="38" customWidth="1"/>
    <col min="6138" max="6138" width="15.140625" style="38" customWidth="1"/>
    <col min="6139" max="6139" width="16.5703125" style="38" customWidth="1"/>
    <col min="6140" max="6140" width="15.140625" style="38" bestFit="1" customWidth="1"/>
    <col min="6141" max="6141" width="8" style="38" bestFit="1" customWidth="1"/>
    <col min="6142" max="6142" width="17.28515625" style="38" customWidth="1"/>
    <col min="6143" max="6143" width="10.28515625" style="38" customWidth="1"/>
    <col min="6144" max="6144" width="8" style="38" bestFit="1" customWidth="1"/>
    <col min="6145" max="6145" width="18.140625" style="38" customWidth="1"/>
    <col min="6146" max="6146" width="9.7109375" style="38" customWidth="1"/>
    <col min="6147" max="6147" width="10.140625" style="38" customWidth="1"/>
    <col min="6148" max="6148" width="17.7109375" style="38" bestFit="1" customWidth="1"/>
    <col min="6149" max="6149" width="10" style="38" customWidth="1"/>
    <col min="6150" max="6392" width="11.42578125" style="38"/>
    <col min="6393" max="6393" width="29.7109375" style="38" customWidth="1"/>
    <col min="6394" max="6394" width="15.140625" style="38" customWidth="1"/>
    <col min="6395" max="6395" width="16.5703125" style="38" customWidth="1"/>
    <col min="6396" max="6396" width="15.140625" style="38" bestFit="1" customWidth="1"/>
    <col min="6397" max="6397" width="8" style="38" bestFit="1" customWidth="1"/>
    <col min="6398" max="6398" width="17.28515625" style="38" customWidth="1"/>
    <col min="6399" max="6399" width="10.28515625" style="38" customWidth="1"/>
    <col min="6400" max="6400" width="8" style="38" bestFit="1" customWidth="1"/>
    <col min="6401" max="6401" width="18.140625" style="38" customWidth="1"/>
    <col min="6402" max="6402" width="9.7109375" style="38" customWidth="1"/>
    <col min="6403" max="6403" width="10.140625" style="38" customWidth="1"/>
    <col min="6404" max="6404" width="17.7109375" style="38" bestFit="1" customWidth="1"/>
    <col min="6405" max="6405" width="10" style="38" customWidth="1"/>
    <col min="6406" max="6648" width="11.42578125" style="38"/>
    <col min="6649" max="6649" width="29.7109375" style="38" customWidth="1"/>
    <col min="6650" max="6650" width="15.140625" style="38" customWidth="1"/>
    <col min="6651" max="6651" width="16.5703125" style="38" customWidth="1"/>
    <col min="6652" max="6652" width="15.140625" style="38" bestFit="1" customWidth="1"/>
    <col min="6653" max="6653" width="8" style="38" bestFit="1" customWidth="1"/>
    <col min="6654" max="6654" width="17.28515625" style="38" customWidth="1"/>
    <col min="6655" max="6655" width="10.28515625" style="38" customWidth="1"/>
    <col min="6656" max="6656" width="8" style="38" bestFit="1" customWidth="1"/>
    <col min="6657" max="6657" width="18.140625" style="38" customWidth="1"/>
    <col min="6658" max="6658" width="9.7109375" style="38" customWidth="1"/>
    <col min="6659" max="6659" width="10.140625" style="38" customWidth="1"/>
    <col min="6660" max="6660" width="17.7109375" style="38" bestFit="1" customWidth="1"/>
    <col min="6661" max="6661" width="10" style="38" customWidth="1"/>
    <col min="6662" max="6904" width="11.42578125" style="38"/>
    <col min="6905" max="6905" width="29.7109375" style="38" customWidth="1"/>
    <col min="6906" max="6906" width="15.140625" style="38" customWidth="1"/>
    <col min="6907" max="6907" width="16.5703125" style="38" customWidth="1"/>
    <col min="6908" max="6908" width="15.140625" style="38" bestFit="1" customWidth="1"/>
    <col min="6909" max="6909" width="8" style="38" bestFit="1" customWidth="1"/>
    <col min="6910" max="6910" width="17.28515625" style="38" customWidth="1"/>
    <col min="6911" max="6911" width="10.28515625" style="38" customWidth="1"/>
    <col min="6912" max="6912" width="8" style="38" bestFit="1" customWidth="1"/>
    <col min="6913" max="6913" width="18.140625" style="38" customWidth="1"/>
    <col min="6914" max="6914" width="9.7109375" style="38" customWidth="1"/>
    <col min="6915" max="6915" width="10.140625" style="38" customWidth="1"/>
    <col min="6916" max="6916" width="17.7109375" style="38" bestFit="1" customWidth="1"/>
    <col min="6917" max="6917" width="10" style="38" customWidth="1"/>
    <col min="6918" max="7160" width="11.42578125" style="38"/>
    <col min="7161" max="7161" width="29.7109375" style="38" customWidth="1"/>
    <col min="7162" max="7162" width="15.140625" style="38" customWidth="1"/>
    <col min="7163" max="7163" width="16.5703125" style="38" customWidth="1"/>
    <col min="7164" max="7164" width="15.140625" style="38" bestFit="1" customWidth="1"/>
    <col min="7165" max="7165" width="8" style="38" bestFit="1" customWidth="1"/>
    <col min="7166" max="7166" width="17.28515625" style="38" customWidth="1"/>
    <col min="7167" max="7167" width="10.28515625" style="38" customWidth="1"/>
    <col min="7168" max="7168" width="8" style="38" bestFit="1" customWidth="1"/>
    <col min="7169" max="7169" width="18.140625" style="38" customWidth="1"/>
    <col min="7170" max="7170" width="9.7109375" style="38" customWidth="1"/>
    <col min="7171" max="7171" width="10.140625" style="38" customWidth="1"/>
    <col min="7172" max="7172" width="17.7109375" style="38" bestFit="1" customWidth="1"/>
    <col min="7173" max="7173" width="10" style="38" customWidth="1"/>
    <col min="7174" max="7416" width="11.42578125" style="38"/>
    <col min="7417" max="7417" width="29.7109375" style="38" customWidth="1"/>
    <col min="7418" max="7418" width="15.140625" style="38" customWidth="1"/>
    <col min="7419" max="7419" width="16.5703125" style="38" customWidth="1"/>
    <col min="7420" max="7420" width="15.140625" style="38" bestFit="1" customWidth="1"/>
    <col min="7421" max="7421" width="8" style="38" bestFit="1" customWidth="1"/>
    <col min="7422" max="7422" width="17.28515625" style="38" customWidth="1"/>
    <col min="7423" max="7423" width="10.28515625" style="38" customWidth="1"/>
    <col min="7424" max="7424" width="8" style="38" bestFit="1" customWidth="1"/>
    <col min="7425" max="7425" width="18.140625" style="38" customWidth="1"/>
    <col min="7426" max="7426" width="9.7109375" style="38" customWidth="1"/>
    <col min="7427" max="7427" width="10.140625" style="38" customWidth="1"/>
    <col min="7428" max="7428" width="17.7109375" style="38" bestFit="1" customWidth="1"/>
    <col min="7429" max="7429" width="10" style="38" customWidth="1"/>
    <col min="7430" max="7672" width="11.42578125" style="38"/>
    <col min="7673" max="7673" width="29.7109375" style="38" customWidth="1"/>
    <col min="7674" max="7674" width="15.140625" style="38" customWidth="1"/>
    <col min="7675" max="7675" width="16.5703125" style="38" customWidth="1"/>
    <col min="7676" max="7676" width="15.140625" style="38" bestFit="1" customWidth="1"/>
    <col min="7677" max="7677" width="8" style="38" bestFit="1" customWidth="1"/>
    <col min="7678" max="7678" width="17.28515625" style="38" customWidth="1"/>
    <col min="7679" max="7679" width="10.28515625" style="38" customWidth="1"/>
    <col min="7680" max="7680" width="8" style="38" bestFit="1" customWidth="1"/>
    <col min="7681" max="7681" width="18.140625" style="38" customWidth="1"/>
    <col min="7682" max="7682" width="9.7109375" style="38" customWidth="1"/>
    <col min="7683" max="7683" width="10.140625" style="38" customWidth="1"/>
    <col min="7684" max="7684" width="17.7109375" style="38" bestFit="1" customWidth="1"/>
    <col min="7685" max="7685" width="10" style="38" customWidth="1"/>
    <col min="7686" max="7928" width="11.42578125" style="38"/>
    <col min="7929" max="7929" width="29.7109375" style="38" customWidth="1"/>
    <col min="7930" max="7930" width="15.140625" style="38" customWidth="1"/>
    <col min="7931" max="7931" width="16.5703125" style="38" customWidth="1"/>
    <col min="7932" max="7932" width="15.140625" style="38" bestFit="1" customWidth="1"/>
    <col min="7933" max="7933" width="8" style="38" bestFit="1" customWidth="1"/>
    <col min="7934" max="7934" width="17.28515625" style="38" customWidth="1"/>
    <col min="7935" max="7935" width="10.28515625" style="38" customWidth="1"/>
    <col min="7936" max="7936" width="8" style="38" bestFit="1" customWidth="1"/>
    <col min="7937" max="7937" width="18.140625" style="38" customWidth="1"/>
    <col min="7938" max="7938" width="9.7109375" style="38" customWidth="1"/>
    <col min="7939" max="7939" width="10.140625" style="38" customWidth="1"/>
    <col min="7940" max="7940" width="17.7109375" style="38" bestFit="1" customWidth="1"/>
    <col min="7941" max="7941" width="10" style="38" customWidth="1"/>
    <col min="7942" max="8184" width="11.42578125" style="38"/>
    <col min="8185" max="8185" width="29.7109375" style="38" customWidth="1"/>
    <col min="8186" max="8186" width="15.140625" style="38" customWidth="1"/>
    <col min="8187" max="8187" width="16.5703125" style="38" customWidth="1"/>
    <col min="8188" max="8188" width="15.140625" style="38" bestFit="1" customWidth="1"/>
    <col min="8189" max="8189" width="8" style="38" bestFit="1" customWidth="1"/>
    <col min="8190" max="8190" width="17.28515625" style="38" customWidth="1"/>
    <col min="8191" max="8191" width="10.28515625" style="38" customWidth="1"/>
    <col min="8192" max="8192" width="8" style="38" bestFit="1" customWidth="1"/>
    <col min="8193" max="8193" width="18.140625" style="38" customWidth="1"/>
    <col min="8194" max="8194" width="9.7109375" style="38" customWidth="1"/>
    <col min="8195" max="8195" width="10.140625" style="38" customWidth="1"/>
    <col min="8196" max="8196" width="17.7109375" style="38" bestFit="1" customWidth="1"/>
    <col min="8197" max="8197" width="10" style="38" customWidth="1"/>
    <col min="8198" max="8440" width="11.42578125" style="38"/>
    <col min="8441" max="8441" width="29.7109375" style="38" customWidth="1"/>
    <col min="8442" max="8442" width="15.140625" style="38" customWidth="1"/>
    <col min="8443" max="8443" width="16.5703125" style="38" customWidth="1"/>
    <col min="8444" max="8444" width="15.140625" style="38" bestFit="1" customWidth="1"/>
    <col min="8445" max="8445" width="8" style="38" bestFit="1" customWidth="1"/>
    <col min="8446" max="8446" width="17.28515625" style="38" customWidth="1"/>
    <col min="8447" max="8447" width="10.28515625" style="38" customWidth="1"/>
    <col min="8448" max="8448" width="8" style="38" bestFit="1" customWidth="1"/>
    <col min="8449" max="8449" width="18.140625" style="38" customWidth="1"/>
    <col min="8450" max="8450" width="9.7109375" style="38" customWidth="1"/>
    <col min="8451" max="8451" width="10.140625" style="38" customWidth="1"/>
    <col min="8452" max="8452" width="17.7109375" style="38" bestFit="1" customWidth="1"/>
    <col min="8453" max="8453" width="10" style="38" customWidth="1"/>
    <col min="8454" max="8696" width="11.42578125" style="38"/>
    <col min="8697" max="8697" width="29.7109375" style="38" customWidth="1"/>
    <col min="8698" max="8698" width="15.140625" style="38" customWidth="1"/>
    <col min="8699" max="8699" width="16.5703125" style="38" customWidth="1"/>
    <col min="8700" max="8700" width="15.140625" style="38" bestFit="1" customWidth="1"/>
    <col min="8701" max="8701" width="8" style="38" bestFit="1" customWidth="1"/>
    <col min="8702" max="8702" width="17.28515625" style="38" customWidth="1"/>
    <col min="8703" max="8703" width="10.28515625" style="38" customWidth="1"/>
    <col min="8704" max="8704" width="8" style="38" bestFit="1" customWidth="1"/>
    <col min="8705" max="8705" width="18.140625" style="38" customWidth="1"/>
    <col min="8706" max="8706" width="9.7109375" style="38" customWidth="1"/>
    <col min="8707" max="8707" width="10.140625" style="38" customWidth="1"/>
    <col min="8708" max="8708" width="17.7109375" style="38" bestFit="1" customWidth="1"/>
    <col min="8709" max="8709" width="10" style="38" customWidth="1"/>
    <col min="8710" max="8952" width="11.42578125" style="38"/>
    <col min="8953" max="8953" width="29.7109375" style="38" customWidth="1"/>
    <col min="8954" max="8954" width="15.140625" style="38" customWidth="1"/>
    <col min="8955" max="8955" width="16.5703125" style="38" customWidth="1"/>
    <col min="8956" max="8956" width="15.140625" style="38" bestFit="1" customWidth="1"/>
    <col min="8957" max="8957" width="8" style="38" bestFit="1" customWidth="1"/>
    <col min="8958" max="8958" width="17.28515625" style="38" customWidth="1"/>
    <col min="8959" max="8959" width="10.28515625" style="38" customWidth="1"/>
    <col min="8960" max="8960" width="8" style="38" bestFit="1" customWidth="1"/>
    <col min="8961" max="8961" width="18.140625" style="38" customWidth="1"/>
    <col min="8962" max="8962" width="9.7109375" style="38" customWidth="1"/>
    <col min="8963" max="8963" width="10.140625" style="38" customWidth="1"/>
    <col min="8964" max="8964" width="17.7109375" style="38" bestFit="1" customWidth="1"/>
    <col min="8965" max="8965" width="10" style="38" customWidth="1"/>
    <col min="8966" max="9208" width="11.42578125" style="38"/>
    <col min="9209" max="9209" width="29.7109375" style="38" customWidth="1"/>
    <col min="9210" max="9210" width="15.140625" style="38" customWidth="1"/>
    <col min="9211" max="9211" width="16.5703125" style="38" customWidth="1"/>
    <col min="9212" max="9212" width="15.140625" style="38" bestFit="1" customWidth="1"/>
    <col min="9213" max="9213" width="8" style="38" bestFit="1" customWidth="1"/>
    <col min="9214" max="9214" width="17.28515625" style="38" customWidth="1"/>
    <col min="9215" max="9215" width="10.28515625" style="38" customWidth="1"/>
    <col min="9216" max="9216" width="8" style="38" bestFit="1" customWidth="1"/>
    <col min="9217" max="9217" width="18.140625" style="38" customWidth="1"/>
    <col min="9218" max="9218" width="9.7109375" style="38" customWidth="1"/>
    <col min="9219" max="9219" width="10.140625" style="38" customWidth="1"/>
    <col min="9220" max="9220" width="17.7109375" style="38" bestFit="1" customWidth="1"/>
    <col min="9221" max="9221" width="10" style="38" customWidth="1"/>
    <col min="9222" max="9464" width="11.42578125" style="38"/>
    <col min="9465" max="9465" width="29.7109375" style="38" customWidth="1"/>
    <col min="9466" max="9466" width="15.140625" style="38" customWidth="1"/>
    <col min="9467" max="9467" width="16.5703125" style="38" customWidth="1"/>
    <col min="9468" max="9468" width="15.140625" style="38" bestFit="1" customWidth="1"/>
    <col min="9469" max="9469" width="8" style="38" bestFit="1" customWidth="1"/>
    <col min="9470" max="9470" width="17.28515625" style="38" customWidth="1"/>
    <col min="9471" max="9471" width="10.28515625" style="38" customWidth="1"/>
    <col min="9472" max="9472" width="8" style="38" bestFit="1" customWidth="1"/>
    <col min="9473" max="9473" width="18.140625" style="38" customWidth="1"/>
    <col min="9474" max="9474" width="9.7109375" style="38" customWidth="1"/>
    <col min="9475" max="9475" width="10.140625" style="38" customWidth="1"/>
    <col min="9476" max="9476" width="17.7109375" style="38" bestFit="1" customWidth="1"/>
    <col min="9477" max="9477" width="10" style="38" customWidth="1"/>
    <col min="9478" max="9720" width="11.42578125" style="38"/>
    <col min="9721" max="9721" width="29.7109375" style="38" customWidth="1"/>
    <col min="9722" max="9722" width="15.140625" style="38" customWidth="1"/>
    <col min="9723" max="9723" width="16.5703125" style="38" customWidth="1"/>
    <col min="9724" max="9724" width="15.140625" style="38" bestFit="1" customWidth="1"/>
    <col min="9725" max="9725" width="8" style="38" bestFit="1" customWidth="1"/>
    <col min="9726" max="9726" width="17.28515625" style="38" customWidth="1"/>
    <col min="9727" max="9727" width="10.28515625" style="38" customWidth="1"/>
    <col min="9728" max="9728" width="8" style="38" bestFit="1" customWidth="1"/>
    <col min="9729" max="9729" width="18.140625" style="38" customWidth="1"/>
    <col min="9730" max="9730" width="9.7109375" style="38" customWidth="1"/>
    <col min="9731" max="9731" width="10.140625" style="38" customWidth="1"/>
    <col min="9732" max="9732" width="17.7109375" style="38" bestFit="1" customWidth="1"/>
    <col min="9733" max="9733" width="10" style="38" customWidth="1"/>
    <col min="9734" max="9976" width="11.42578125" style="38"/>
    <col min="9977" max="9977" width="29.7109375" style="38" customWidth="1"/>
    <col min="9978" max="9978" width="15.140625" style="38" customWidth="1"/>
    <col min="9979" max="9979" width="16.5703125" style="38" customWidth="1"/>
    <col min="9980" max="9980" width="15.140625" style="38" bestFit="1" customWidth="1"/>
    <col min="9981" max="9981" width="8" style="38" bestFit="1" customWidth="1"/>
    <col min="9982" max="9982" width="17.28515625" style="38" customWidth="1"/>
    <col min="9983" max="9983" width="10.28515625" style="38" customWidth="1"/>
    <col min="9984" max="9984" width="8" style="38" bestFit="1" customWidth="1"/>
    <col min="9985" max="9985" width="18.140625" style="38" customWidth="1"/>
    <col min="9986" max="9986" width="9.7109375" style="38" customWidth="1"/>
    <col min="9987" max="9987" width="10.140625" style="38" customWidth="1"/>
    <col min="9988" max="9988" width="17.7109375" style="38" bestFit="1" customWidth="1"/>
    <col min="9989" max="9989" width="10" style="38" customWidth="1"/>
    <col min="9990" max="10232" width="11.42578125" style="38"/>
    <col min="10233" max="10233" width="29.7109375" style="38" customWidth="1"/>
    <col min="10234" max="10234" width="15.140625" style="38" customWidth="1"/>
    <col min="10235" max="10235" width="16.5703125" style="38" customWidth="1"/>
    <col min="10236" max="10236" width="15.140625" style="38" bestFit="1" customWidth="1"/>
    <col min="10237" max="10237" width="8" style="38" bestFit="1" customWidth="1"/>
    <col min="10238" max="10238" width="17.28515625" style="38" customWidth="1"/>
    <col min="10239" max="10239" width="10.28515625" style="38" customWidth="1"/>
    <col min="10240" max="10240" width="8" style="38" bestFit="1" customWidth="1"/>
    <col min="10241" max="10241" width="18.140625" style="38" customWidth="1"/>
    <col min="10242" max="10242" width="9.7109375" style="38" customWidth="1"/>
    <col min="10243" max="10243" width="10.140625" style="38" customWidth="1"/>
    <col min="10244" max="10244" width="17.7109375" style="38" bestFit="1" customWidth="1"/>
    <col min="10245" max="10245" width="10" style="38" customWidth="1"/>
    <col min="10246" max="10488" width="11.42578125" style="38"/>
    <col min="10489" max="10489" width="29.7109375" style="38" customWidth="1"/>
    <col min="10490" max="10490" width="15.140625" style="38" customWidth="1"/>
    <col min="10491" max="10491" width="16.5703125" style="38" customWidth="1"/>
    <col min="10492" max="10492" width="15.140625" style="38" bestFit="1" customWidth="1"/>
    <col min="10493" max="10493" width="8" style="38" bestFit="1" customWidth="1"/>
    <col min="10494" max="10494" width="17.28515625" style="38" customWidth="1"/>
    <col min="10495" max="10495" width="10.28515625" style="38" customWidth="1"/>
    <col min="10496" max="10496" width="8" style="38" bestFit="1" customWidth="1"/>
    <col min="10497" max="10497" width="18.140625" style="38" customWidth="1"/>
    <col min="10498" max="10498" width="9.7109375" style="38" customWidth="1"/>
    <col min="10499" max="10499" width="10.140625" style="38" customWidth="1"/>
    <col min="10500" max="10500" width="17.7109375" style="38" bestFit="1" customWidth="1"/>
    <col min="10501" max="10501" width="10" style="38" customWidth="1"/>
    <col min="10502" max="10744" width="11.42578125" style="38"/>
    <col min="10745" max="10745" width="29.7109375" style="38" customWidth="1"/>
    <col min="10746" max="10746" width="15.140625" style="38" customWidth="1"/>
    <col min="10747" max="10747" width="16.5703125" style="38" customWidth="1"/>
    <col min="10748" max="10748" width="15.140625" style="38" bestFit="1" customWidth="1"/>
    <col min="10749" max="10749" width="8" style="38" bestFit="1" customWidth="1"/>
    <col min="10750" max="10750" width="17.28515625" style="38" customWidth="1"/>
    <col min="10751" max="10751" width="10.28515625" style="38" customWidth="1"/>
    <col min="10752" max="10752" width="8" style="38" bestFit="1" customWidth="1"/>
    <col min="10753" max="10753" width="18.140625" style="38" customWidth="1"/>
    <col min="10754" max="10754" width="9.7109375" style="38" customWidth="1"/>
    <col min="10755" max="10755" width="10.140625" style="38" customWidth="1"/>
    <col min="10756" max="10756" width="17.7109375" style="38" bestFit="1" customWidth="1"/>
    <col min="10757" max="10757" width="10" style="38" customWidth="1"/>
    <col min="10758" max="11000" width="11.42578125" style="38"/>
    <col min="11001" max="11001" width="29.7109375" style="38" customWidth="1"/>
    <col min="11002" max="11002" width="15.140625" style="38" customWidth="1"/>
    <col min="11003" max="11003" width="16.5703125" style="38" customWidth="1"/>
    <col min="11004" max="11004" width="15.140625" style="38" bestFit="1" customWidth="1"/>
    <col min="11005" max="11005" width="8" style="38" bestFit="1" customWidth="1"/>
    <col min="11006" max="11006" width="17.28515625" style="38" customWidth="1"/>
    <col min="11007" max="11007" width="10.28515625" style="38" customWidth="1"/>
    <col min="11008" max="11008" width="8" style="38" bestFit="1" customWidth="1"/>
    <col min="11009" max="11009" width="18.140625" style="38" customWidth="1"/>
    <col min="11010" max="11010" width="9.7109375" style="38" customWidth="1"/>
    <col min="11011" max="11011" width="10.140625" style="38" customWidth="1"/>
    <col min="11012" max="11012" width="17.7109375" style="38" bestFit="1" customWidth="1"/>
    <col min="11013" max="11013" width="10" style="38" customWidth="1"/>
    <col min="11014" max="11256" width="11.42578125" style="38"/>
    <col min="11257" max="11257" width="29.7109375" style="38" customWidth="1"/>
    <col min="11258" max="11258" width="15.140625" style="38" customWidth="1"/>
    <col min="11259" max="11259" width="16.5703125" style="38" customWidth="1"/>
    <col min="11260" max="11260" width="15.140625" style="38" bestFit="1" customWidth="1"/>
    <col min="11261" max="11261" width="8" style="38" bestFit="1" customWidth="1"/>
    <col min="11262" max="11262" width="17.28515625" style="38" customWidth="1"/>
    <col min="11263" max="11263" width="10.28515625" style="38" customWidth="1"/>
    <col min="11264" max="11264" width="8" style="38" bestFit="1" customWidth="1"/>
    <col min="11265" max="11265" width="18.140625" style="38" customWidth="1"/>
    <col min="11266" max="11266" width="9.7109375" style="38" customWidth="1"/>
    <col min="11267" max="11267" width="10.140625" style="38" customWidth="1"/>
    <col min="11268" max="11268" width="17.7109375" style="38" bestFit="1" customWidth="1"/>
    <col min="11269" max="11269" width="10" style="38" customWidth="1"/>
    <col min="11270" max="11512" width="11.42578125" style="38"/>
    <col min="11513" max="11513" width="29.7109375" style="38" customWidth="1"/>
    <col min="11514" max="11514" width="15.140625" style="38" customWidth="1"/>
    <col min="11515" max="11515" width="16.5703125" style="38" customWidth="1"/>
    <col min="11516" max="11516" width="15.140625" style="38" bestFit="1" customWidth="1"/>
    <col min="11517" max="11517" width="8" style="38" bestFit="1" customWidth="1"/>
    <col min="11518" max="11518" width="17.28515625" style="38" customWidth="1"/>
    <col min="11519" max="11519" width="10.28515625" style="38" customWidth="1"/>
    <col min="11520" max="11520" width="8" style="38" bestFit="1" customWidth="1"/>
    <col min="11521" max="11521" width="18.140625" style="38" customWidth="1"/>
    <col min="11522" max="11522" width="9.7109375" style="38" customWidth="1"/>
    <col min="11523" max="11523" width="10.140625" style="38" customWidth="1"/>
    <col min="11524" max="11524" width="17.7109375" style="38" bestFit="1" customWidth="1"/>
    <col min="11525" max="11525" width="10" style="38" customWidth="1"/>
    <col min="11526" max="11768" width="11.42578125" style="38"/>
    <col min="11769" max="11769" width="29.7109375" style="38" customWidth="1"/>
    <col min="11770" max="11770" width="15.140625" style="38" customWidth="1"/>
    <col min="11771" max="11771" width="16.5703125" style="38" customWidth="1"/>
    <col min="11772" max="11772" width="15.140625" style="38" bestFit="1" customWidth="1"/>
    <col min="11773" max="11773" width="8" style="38" bestFit="1" customWidth="1"/>
    <col min="11774" max="11774" width="17.28515625" style="38" customWidth="1"/>
    <col min="11775" max="11775" width="10.28515625" style="38" customWidth="1"/>
    <col min="11776" max="11776" width="8" style="38" bestFit="1" customWidth="1"/>
    <col min="11777" max="11777" width="18.140625" style="38" customWidth="1"/>
    <col min="11778" max="11778" width="9.7109375" style="38" customWidth="1"/>
    <col min="11779" max="11779" width="10.140625" style="38" customWidth="1"/>
    <col min="11780" max="11780" width="17.7109375" style="38" bestFit="1" customWidth="1"/>
    <col min="11781" max="11781" width="10" style="38" customWidth="1"/>
    <col min="11782" max="12024" width="11.42578125" style="38"/>
    <col min="12025" max="12025" width="29.7109375" style="38" customWidth="1"/>
    <col min="12026" max="12026" width="15.140625" style="38" customWidth="1"/>
    <col min="12027" max="12027" width="16.5703125" style="38" customWidth="1"/>
    <col min="12028" max="12028" width="15.140625" style="38" bestFit="1" customWidth="1"/>
    <col min="12029" max="12029" width="8" style="38" bestFit="1" customWidth="1"/>
    <col min="12030" max="12030" width="17.28515625" style="38" customWidth="1"/>
    <col min="12031" max="12031" width="10.28515625" style="38" customWidth="1"/>
    <col min="12032" max="12032" width="8" style="38" bestFit="1" customWidth="1"/>
    <col min="12033" max="12033" width="18.140625" style="38" customWidth="1"/>
    <col min="12034" max="12034" width="9.7109375" style="38" customWidth="1"/>
    <col min="12035" max="12035" width="10.140625" style="38" customWidth="1"/>
    <col min="12036" max="12036" width="17.7109375" style="38" bestFit="1" customWidth="1"/>
    <col min="12037" max="12037" width="10" style="38" customWidth="1"/>
    <col min="12038" max="12280" width="11.42578125" style="38"/>
    <col min="12281" max="12281" width="29.7109375" style="38" customWidth="1"/>
    <col min="12282" max="12282" width="15.140625" style="38" customWidth="1"/>
    <col min="12283" max="12283" width="16.5703125" style="38" customWidth="1"/>
    <col min="12284" max="12284" width="15.140625" style="38" bestFit="1" customWidth="1"/>
    <col min="12285" max="12285" width="8" style="38" bestFit="1" customWidth="1"/>
    <col min="12286" max="12286" width="17.28515625" style="38" customWidth="1"/>
    <col min="12287" max="12287" width="10.28515625" style="38" customWidth="1"/>
    <col min="12288" max="12288" width="8" style="38" bestFit="1" customWidth="1"/>
    <col min="12289" max="12289" width="18.140625" style="38" customWidth="1"/>
    <col min="12290" max="12290" width="9.7109375" style="38" customWidth="1"/>
    <col min="12291" max="12291" width="10.140625" style="38" customWidth="1"/>
    <col min="12292" max="12292" width="17.7109375" style="38" bestFit="1" customWidth="1"/>
    <col min="12293" max="12293" width="10" style="38" customWidth="1"/>
    <col min="12294" max="12536" width="11.42578125" style="38"/>
    <col min="12537" max="12537" width="29.7109375" style="38" customWidth="1"/>
    <col min="12538" max="12538" width="15.140625" style="38" customWidth="1"/>
    <col min="12539" max="12539" width="16.5703125" style="38" customWidth="1"/>
    <col min="12540" max="12540" width="15.140625" style="38" bestFit="1" customWidth="1"/>
    <col min="12541" max="12541" width="8" style="38" bestFit="1" customWidth="1"/>
    <col min="12542" max="12542" width="17.28515625" style="38" customWidth="1"/>
    <col min="12543" max="12543" width="10.28515625" style="38" customWidth="1"/>
    <col min="12544" max="12544" width="8" style="38" bestFit="1" customWidth="1"/>
    <col min="12545" max="12545" width="18.140625" style="38" customWidth="1"/>
    <col min="12546" max="12546" width="9.7109375" style="38" customWidth="1"/>
    <col min="12547" max="12547" width="10.140625" style="38" customWidth="1"/>
    <col min="12548" max="12548" width="17.7109375" style="38" bestFit="1" customWidth="1"/>
    <col min="12549" max="12549" width="10" style="38" customWidth="1"/>
    <col min="12550" max="12792" width="11.42578125" style="38"/>
    <col min="12793" max="12793" width="29.7109375" style="38" customWidth="1"/>
    <col min="12794" max="12794" width="15.140625" style="38" customWidth="1"/>
    <col min="12795" max="12795" width="16.5703125" style="38" customWidth="1"/>
    <col min="12796" max="12796" width="15.140625" style="38" bestFit="1" customWidth="1"/>
    <col min="12797" max="12797" width="8" style="38" bestFit="1" customWidth="1"/>
    <col min="12798" max="12798" width="17.28515625" style="38" customWidth="1"/>
    <col min="12799" max="12799" width="10.28515625" style="38" customWidth="1"/>
    <col min="12800" max="12800" width="8" style="38" bestFit="1" customWidth="1"/>
    <col min="12801" max="12801" width="18.140625" style="38" customWidth="1"/>
    <col min="12802" max="12802" width="9.7109375" style="38" customWidth="1"/>
    <col min="12803" max="12803" width="10.140625" style="38" customWidth="1"/>
    <col min="12804" max="12804" width="17.7109375" style="38" bestFit="1" customWidth="1"/>
    <col min="12805" max="12805" width="10" style="38" customWidth="1"/>
    <col min="12806" max="13048" width="11.42578125" style="38"/>
    <col min="13049" max="13049" width="29.7109375" style="38" customWidth="1"/>
    <col min="13050" max="13050" width="15.140625" style="38" customWidth="1"/>
    <col min="13051" max="13051" width="16.5703125" style="38" customWidth="1"/>
    <col min="13052" max="13052" width="15.140625" style="38" bestFit="1" customWidth="1"/>
    <col min="13053" max="13053" width="8" style="38" bestFit="1" customWidth="1"/>
    <col min="13054" max="13054" width="17.28515625" style="38" customWidth="1"/>
    <col min="13055" max="13055" width="10.28515625" style="38" customWidth="1"/>
    <col min="13056" max="13056" width="8" style="38" bestFit="1" customWidth="1"/>
    <col min="13057" max="13057" width="18.140625" style="38" customWidth="1"/>
    <col min="13058" max="13058" width="9.7109375" style="38" customWidth="1"/>
    <col min="13059" max="13059" width="10.140625" style="38" customWidth="1"/>
    <col min="13060" max="13060" width="17.7109375" style="38" bestFit="1" customWidth="1"/>
    <col min="13061" max="13061" width="10" style="38" customWidth="1"/>
    <col min="13062" max="13304" width="11.42578125" style="38"/>
    <col min="13305" max="13305" width="29.7109375" style="38" customWidth="1"/>
    <col min="13306" max="13306" width="15.140625" style="38" customWidth="1"/>
    <col min="13307" max="13307" width="16.5703125" style="38" customWidth="1"/>
    <col min="13308" max="13308" width="15.140625" style="38" bestFit="1" customWidth="1"/>
    <col min="13309" max="13309" width="8" style="38" bestFit="1" customWidth="1"/>
    <col min="13310" max="13310" width="17.28515625" style="38" customWidth="1"/>
    <col min="13311" max="13311" width="10.28515625" style="38" customWidth="1"/>
    <col min="13312" max="13312" width="8" style="38" bestFit="1" customWidth="1"/>
    <col min="13313" max="13313" width="18.140625" style="38" customWidth="1"/>
    <col min="13314" max="13314" width="9.7109375" style="38" customWidth="1"/>
    <col min="13315" max="13315" width="10.140625" style="38" customWidth="1"/>
    <col min="13316" max="13316" width="17.7109375" style="38" bestFit="1" customWidth="1"/>
    <col min="13317" max="13317" width="10" style="38" customWidth="1"/>
    <col min="13318" max="13560" width="11.42578125" style="38"/>
    <col min="13561" max="13561" width="29.7109375" style="38" customWidth="1"/>
    <col min="13562" max="13562" width="15.140625" style="38" customWidth="1"/>
    <col min="13563" max="13563" width="16.5703125" style="38" customWidth="1"/>
    <col min="13564" max="13564" width="15.140625" style="38" bestFit="1" customWidth="1"/>
    <col min="13565" max="13565" width="8" style="38" bestFit="1" customWidth="1"/>
    <col min="13566" max="13566" width="17.28515625" style="38" customWidth="1"/>
    <col min="13567" max="13567" width="10.28515625" style="38" customWidth="1"/>
    <col min="13568" max="13568" width="8" style="38" bestFit="1" customWidth="1"/>
    <col min="13569" max="13569" width="18.140625" style="38" customWidth="1"/>
    <col min="13570" max="13570" width="9.7109375" style="38" customWidth="1"/>
    <col min="13571" max="13571" width="10.140625" style="38" customWidth="1"/>
    <col min="13572" max="13572" width="17.7109375" style="38" bestFit="1" customWidth="1"/>
    <col min="13573" max="13573" width="10" style="38" customWidth="1"/>
    <col min="13574" max="13816" width="11.42578125" style="38"/>
    <col min="13817" max="13817" width="29.7109375" style="38" customWidth="1"/>
    <col min="13818" max="13818" width="15.140625" style="38" customWidth="1"/>
    <col min="13819" max="13819" width="16.5703125" style="38" customWidth="1"/>
    <col min="13820" max="13820" width="15.140625" style="38" bestFit="1" customWidth="1"/>
    <col min="13821" max="13821" width="8" style="38" bestFit="1" customWidth="1"/>
    <col min="13822" max="13822" width="17.28515625" style="38" customWidth="1"/>
    <col min="13823" max="13823" width="10.28515625" style="38" customWidth="1"/>
    <col min="13824" max="13824" width="8" style="38" bestFit="1" customWidth="1"/>
    <col min="13825" max="13825" width="18.140625" style="38" customWidth="1"/>
    <col min="13826" max="13826" width="9.7109375" style="38" customWidth="1"/>
    <col min="13827" max="13827" width="10.140625" style="38" customWidth="1"/>
    <col min="13828" max="13828" width="17.7109375" style="38" bestFit="1" customWidth="1"/>
    <col min="13829" max="13829" width="10" style="38" customWidth="1"/>
    <col min="13830" max="14072" width="11.42578125" style="38"/>
    <col min="14073" max="14073" width="29.7109375" style="38" customWidth="1"/>
    <col min="14074" max="14074" width="15.140625" style="38" customWidth="1"/>
    <col min="14075" max="14075" width="16.5703125" style="38" customWidth="1"/>
    <col min="14076" max="14076" width="15.140625" style="38" bestFit="1" customWidth="1"/>
    <col min="14077" max="14077" width="8" style="38" bestFit="1" customWidth="1"/>
    <col min="14078" max="14078" width="17.28515625" style="38" customWidth="1"/>
    <col min="14079" max="14079" width="10.28515625" style="38" customWidth="1"/>
    <col min="14080" max="14080" width="8" style="38" bestFit="1" customWidth="1"/>
    <col min="14081" max="14081" width="18.140625" style="38" customWidth="1"/>
    <col min="14082" max="14082" width="9.7109375" style="38" customWidth="1"/>
    <col min="14083" max="14083" width="10.140625" style="38" customWidth="1"/>
    <col min="14084" max="14084" width="17.7109375" style="38" bestFit="1" customWidth="1"/>
    <col min="14085" max="14085" width="10" style="38" customWidth="1"/>
    <col min="14086" max="14328" width="11.42578125" style="38"/>
    <col min="14329" max="14329" width="29.7109375" style="38" customWidth="1"/>
    <col min="14330" max="14330" width="15.140625" style="38" customWidth="1"/>
    <col min="14331" max="14331" width="16.5703125" style="38" customWidth="1"/>
    <col min="14332" max="14332" width="15.140625" style="38" bestFit="1" customWidth="1"/>
    <col min="14333" max="14333" width="8" style="38" bestFit="1" customWidth="1"/>
    <col min="14334" max="14334" width="17.28515625" style="38" customWidth="1"/>
    <col min="14335" max="14335" width="10.28515625" style="38" customWidth="1"/>
    <col min="14336" max="14336" width="8" style="38" bestFit="1" customWidth="1"/>
    <col min="14337" max="14337" width="18.140625" style="38" customWidth="1"/>
    <col min="14338" max="14338" width="9.7109375" style="38" customWidth="1"/>
    <col min="14339" max="14339" width="10.140625" style="38" customWidth="1"/>
    <col min="14340" max="14340" width="17.7109375" style="38" bestFit="1" customWidth="1"/>
    <col min="14341" max="14341" width="10" style="38" customWidth="1"/>
    <col min="14342" max="14584" width="11.42578125" style="38"/>
    <col min="14585" max="14585" width="29.7109375" style="38" customWidth="1"/>
    <col min="14586" max="14586" width="15.140625" style="38" customWidth="1"/>
    <col min="14587" max="14587" width="16.5703125" style="38" customWidth="1"/>
    <col min="14588" max="14588" width="15.140625" style="38" bestFit="1" customWidth="1"/>
    <col min="14589" max="14589" width="8" style="38" bestFit="1" customWidth="1"/>
    <col min="14590" max="14590" width="17.28515625" style="38" customWidth="1"/>
    <col min="14591" max="14591" width="10.28515625" style="38" customWidth="1"/>
    <col min="14592" max="14592" width="8" style="38" bestFit="1" customWidth="1"/>
    <col min="14593" max="14593" width="18.140625" style="38" customWidth="1"/>
    <col min="14594" max="14594" width="9.7109375" style="38" customWidth="1"/>
    <col min="14595" max="14595" width="10.140625" style="38" customWidth="1"/>
    <col min="14596" max="14596" width="17.7109375" style="38" bestFit="1" customWidth="1"/>
    <col min="14597" max="14597" width="10" style="38" customWidth="1"/>
    <col min="14598" max="14840" width="11.42578125" style="38"/>
    <col min="14841" max="14841" width="29.7109375" style="38" customWidth="1"/>
    <col min="14842" max="14842" width="15.140625" style="38" customWidth="1"/>
    <col min="14843" max="14843" width="16.5703125" style="38" customWidth="1"/>
    <col min="14844" max="14844" width="15.140625" style="38" bestFit="1" customWidth="1"/>
    <col min="14845" max="14845" width="8" style="38" bestFit="1" customWidth="1"/>
    <col min="14846" max="14846" width="17.28515625" style="38" customWidth="1"/>
    <col min="14847" max="14847" width="10.28515625" style="38" customWidth="1"/>
    <col min="14848" max="14848" width="8" style="38" bestFit="1" customWidth="1"/>
    <col min="14849" max="14849" width="18.140625" style="38" customWidth="1"/>
    <col min="14850" max="14850" width="9.7109375" style="38" customWidth="1"/>
    <col min="14851" max="14851" width="10.140625" style="38" customWidth="1"/>
    <col min="14852" max="14852" width="17.7109375" style="38" bestFit="1" customWidth="1"/>
    <col min="14853" max="14853" width="10" style="38" customWidth="1"/>
    <col min="14854" max="15096" width="11.42578125" style="38"/>
    <col min="15097" max="15097" width="29.7109375" style="38" customWidth="1"/>
    <col min="15098" max="15098" width="15.140625" style="38" customWidth="1"/>
    <col min="15099" max="15099" width="16.5703125" style="38" customWidth="1"/>
    <col min="15100" max="15100" width="15.140625" style="38" bestFit="1" customWidth="1"/>
    <col min="15101" max="15101" width="8" style="38" bestFit="1" customWidth="1"/>
    <col min="15102" max="15102" width="17.28515625" style="38" customWidth="1"/>
    <col min="15103" max="15103" width="10.28515625" style="38" customWidth="1"/>
    <col min="15104" max="15104" width="8" style="38" bestFit="1" customWidth="1"/>
    <col min="15105" max="15105" width="18.140625" style="38" customWidth="1"/>
    <col min="15106" max="15106" width="9.7109375" style="38" customWidth="1"/>
    <col min="15107" max="15107" width="10.140625" style="38" customWidth="1"/>
    <col min="15108" max="15108" width="17.7109375" style="38" bestFit="1" customWidth="1"/>
    <col min="15109" max="15109" width="10" style="38" customWidth="1"/>
    <col min="15110" max="15352" width="11.42578125" style="38"/>
    <col min="15353" max="15353" width="29.7109375" style="38" customWidth="1"/>
    <col min="15354" max="15354" width="15.140625" style="38" customWidth="1"/>
    <col min="15355" max="15355" width="16.5703125" style="38" customWidth="1"/>
    <col min="15356" max="15356" width="15.140625" style="38" bestFit="1" customWidth="1"/>
    <col min="15357" max="15357" width="8" style="38" bestFit="1" customWidth="1"/>
    <col min="15358" max="15358" width="17.28515625" style="38" customWidth="1"/>
    <col min="15359" max="15359" width="10.28515625" style="38" customWidth="1"/>
    <col min="15360" max="15360" width="8" style="38" bestFit="1" customWidth="1"/>
    <col min="15361" max="15361" width="18.140625" style="38" customWidth="1"/>
    <col min="15362" max="15362" width="9.7109375" style="38" customWidth="1"/>
    <col min="15363" max="15363" width="10.140625" style="38" customWidth="1"/>
    <col min="15364" max="15364" width="17.7109375" style="38" bestFit="1" customWidth="1"/>
    <col min="15365" max="15365" width="10" style="38" customWidth="1"/>
    <col min="15366" max="15608" width="11.42578125" style="38"/>
    <col min="15609" max="15609" width="29.7109375" style="38" customWidth="1"/>
    <col min="15610" max="15610" width="15.140625" style="38" customWidth="1"/>
    <col min="15611" max="15611" width="16.5703125" style="38" customWidth="1"/>
    <col min="15612" max="15612" width="15.140625" style="38" bestFit="1" customWidth="1"/>
    <col min="15613" max="15613" width="8" style="38" bestFit="1" customWidth="1"/>
    <col min="15614" max="15614" width="17.28515625" style="38" customWidth="1"/>
    <col min="15615" max="15615" width="10.28515625" style="38" customWidth="1"/>
    <col min="15616" max="15616" width="8" style="38" bestFit="1" customWidth="1"/>
    <col min="15617" max="15617" width="18.140625" style="38" customWidth="1"/>
    <col min="15618" max="15618" width="9.7109375" style="38" customWidth="1"/>
    <col min="15619" max="15619" width="10.140625" style="38" customWidth="1"/>
    <col min="15620" max="15620" width="17.7109375" style="38" bestFit="1" customWidth="1"/>
    <col min="15621" max="15621" width="10" style="38" customWidth="1"/>
    <col min="15622" max="15864" width="11.42578125" style="38"/>
    <col min="15865" max="15865" width="29.7109375" style="38" customWidth="1"/>
    <col min="15866" max="15866" width="15.140625" style="38" customWidth="1"/>
    <col min="15867" max="15867" width="16.5703125" style="38" customWidth="1"/>
    <col min="15868" max="15868" width="15.140625" style="38" bestFit="1" customWidth="1"/>
    <col min="15869" max="15869" width="8" style="38" bestFit="1" customWidth="1"/>
    <col min="15870" max="15870" width="17.28515625" style="38" customWidth="1"/>
    <col min="15871" max="15871" width="10.28515625" style="38" customWidth="1"/>
    <col min="15872" max="15872" width="8" style="38" bestFit="1" customWidth="1"/>
    <col min="15873" max="15873" width="18.140625" style="38" customWidth="1"/>
    <col min="15874" max="15874" width="9.7109375" style="38" customWidth="1"/>
    <col min="15875" max="15875" width="10.140625" style="38" customWidth="1"/>
    <col min="15876" max="15876" width="17.7109375" style="38" bestFit="1" customWidth="1"/>
    <col min="15877" max="15877" width="10" style="38" customWidth="1"/>
    <col min="15878" max="16120" width="11.42578125" style="38"/>
    <col min="16121" max="16121" width="29.7109375" style="38" customWidth="1"/>
    <col min="16122" max="16122" width="15.140625" style="38" customWidth="1"/>
    <col min="16123" max="16123" width="16.5703125" style="38" customWidth="1"/>
    <col min="16124" max="16124" width="15.140625" style="38" bestFit="1" customWidth="1"/>
    <col min="16125" max="16125" width="8" style="38" bestFit="1" customWidth="1"/>
    <col min="16126" max="16126" width="17.28515625" style="38" customWidth="1"/>
    <col min="16127" max="16127" width="10.28515625" style="38" customWidth="1"/>
    <col min="16128" max="16128" width="8" style="38" bestFit="1" customWidth="1"/>
    <col min="16129" max="16129" width="18.140625" style="38" customWidth="1"/>
    <col min="16130" max="16130" width="9.7109375" style="38" customWidth="1"/>
    <col min="16131" max="16131" width="10.140625" style="38" customWidth="1"/>
    <col min="16132" max="16132" width="17.7109375" style="38" bestFit="1" customWidth="1"/>
    <col min="16133" max="16133" width="10" style="38" customWidth="1"/>
    <col min="16134" max="16384" width="11.42578125" style="38"/>
  </cols>
  <sheetData>
    <row r="2" spans="1:24" ht="50.25" customHeight="1" x14ac:dyDescent="0.2">
      <c r="A2" s="249" t="s">
        <v>44</v>
      </c>
      <c r="B2" s="249"/>
      <c r="C2" s="249"/>
      <c r="D2" s="249"/>
      <c r="E2" s="249"/>
      <c r="F2" s="249"/>
      <c r="G2" s="249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4" spans="1:24" ht="29.25" customHeight="1" x14ac:dyDescent="0.2">
      <c r="A4" s="244" t="str">
        <f>+'Tabla 12 Marco Logico  Proyecto'!A3:J3</f>
        <v>Proyecto 22: Estudios y diseños de red de ECAS integrales para zonas de difícil acceso - REDECAS Integrales de capacidad de 3 a 5 toneladas/día.</v>
      </c>
      <c r="B4" s="245"/>
      <c r="C4" s="245"/>
      <c r="D4" s="245"/>
      <c r="E4" s="245"/>
      <c r="F4" s="245"/>
      <c r="G4" s="245"/>
    </row>
    <row r="5" spans="1:24" ht="9" customHeight="1" x14ac:dyDescent="0.2"/>
    <row r="6" spans="1:24" ht="22.5" customHeight="1" x14ac:dyDescent="0.2">
      <c r="A6" s="246" t="s">
        <v>10</v>
      </c>
      <c r="B6" s="246"/>
      <c r="C6" s="247" t="s">
        <v>45</v>
      </c>
      <c r="D6" s="247" t="s">
        <v>127</v>
      </c>
      <c r="E6" s="247" t="s">
        <v>46</v>
      </c>
      <c r="F6" s="248" t="s">
        <v>134</v>
      </c>
      <c r="G6" s="117"/>
      <c r="H6" s="117"/>
      <c r="I6" s="117"/>
      <c r="S6" s="116"/>
      <c r="T6" s="116"/>
    </row>
    <row r="7" spans="1:24" ht="21.75" customHeight="1" x14ac:dyDescent="0.2">
      <c r="A7" s="246"/>
      <c r="B7" s="246"/>
      <c r="C7" s="247"/>
      <c r="D7" s="247"/>
      <c r="E7" s="247"/>
      <c r="F7" s="248"/>
      <c r="G7" s="147"/>
      <c r="H7" s="147"/>
      <c r="I7" s="147"/>
      <c r="S7" s="116"/>
      <c r="T7" s="116"/>
    </row>
    <row r="8" spans="1:24" ht="57.75" customHeight="1" x14ac:dyDescent="0.2">
      <c r="A8" s="232" t="s">
        <v>78</v>
      </c>
      <c r="B8" s="25" t="str">
        <f>+'Tabla 12 Marco Logico  Proyecto'!B7</f>
        <v>Fin 1. Disminuye la contaminación ambiental</v>
      </c>
      <c r="C8" s="42" t="s">
        <v>50</v>
      </c>
      <c r="D8" s="42" t="str">
        <f>+'Tabla 12 Marco Logico  Proyecto'!C7</f>
        <v>Porcentaje de Calidad Ambiental</v>
      </c>
      <c r="E8" s="43">
        <f>+'Ingreso Avance Objetivos 10-11'!$B$3</f>
        <v>0.22</v>
      </c>
      <c r="F8" s="43">
        <f>+'Ingreso Avance Objetivos 10-11'!H3</f>
        <v>0</v>
      </c>
      <c r="G8" s="116"/>
      <c r="H8" s="116"/>
      <c r="I8" s="116"/>
      <c r="S8" s="116"/>
      <c r="T8" s="116"/>
    </row>
    <row r="9" spans="1:24" ht="49.5" customHeight="1" x14ac:dyDescent="0.2">
      <c r="A9" s="233"/>
      <c r="B9" s="25" t="str">
        <f>+'Tabla 12 Marco Logico  Proyecto'!B8</f>
        <v>Fin 2. Disminuye la Disposición Final (DF)</v>
      </c>
      <c r="C9" s="42" t="s">
        <v>57</v>
      </c>
      <c r="D9" s="42" t="str">
        <f>+'Tabla 12 Marco Logico  Proyecto'!C8</f>
        <v>Porcentaje de DF</v>
      </c>
      <c r="E9" s="43">
        <f>+'Ingreso Avance Objetivos 10-11'!$B$4</f>
        <v>0.22</v>
      </c>
      <c r="F9" s="43">
        <f>+'Ingreso Avance Objetivos 10-11'!H4</f>
        <v>0</v>
      </c>
      <c r="G9" s="116"/>
      <c r="H9" s="116"/>
      <c r="I9" s="116"/>
      <c r="S9" s="116"/>
      <c r="T9" s="116"/>
    </row>
    <row r="10" spans="1:24" ht="19.5" customHeight="1" x14ac:dyDescent="0.2">
      <c r="A10" s="234"/>
      <c r="B10" s="25"/>
      <c r="C10" s="42"/>
      <c r="D10" s="42"/>
      <c r="E10" s="43"/>
      <c r="F10" s="43"/>
      <c r="G10" s="116"/>
      <c r="H10" s="116"/>
      <c r="I10" s="116"/>
    </row>
    <row r="11" spans="1:24" ht="125.25" customHeight="1" x14ac:dyDescent="0.2">
      <c r="A11" s="194" t="s">
        <v>79</v>
      </c>
      <c r="B11" s="202" t="str">
        <f>+'Tabla 12 Marco Logico  Proyecto'!B10</f>
        <v>Objetivo 10: Generar procesos de innovación de separación, recolección selectiva y aprovechamiento en las zonas de difícil acceso</v>
      </c>
      <c r="C11" s="42" t="s">
        <v>209</v>
      </c>
      <c r="D11" s="29" t="str">
        <f>+'Tabla 12 Marco Logico  Proyecto'!C10</f>
        <v>Porcentaje de aprovechamiento de Residuos en zonas de dificil acceso</v>
      </c>
      <c r="E11" s="43">
        <f>+'Ingreso Avance Objetivos 10-11'!B5</f>
        <v>0.77</v>
      </c>
      <c r="F11" s="204">
        <f>+'Ingreso Avance Objetivos 10-11'!H5</f>
        <v>0</v>
      </c>
      <c r="G11" s="116"/>
      <c r="H11" s="116"/>
      <c r="I11" s="116"/>
    </row>
    <row r="12" spans="1:24" ht="159" customHeight="1" x14ac:dyDescent="0.2">
      <c r="A12" s="36" t="s">
        <v>32</v>
      </c>
      <c r="B12" s="25" t="str">
        <f>+'Tabla 12 Marco Logico  Proyecto'!B11</f>
        <v xml:space="preserve">Incrementar el nivel de aprovechamiento de orgánicos y reciclables en zona de difícil </v>
      </c>
      <c r="C12" s="29" t="s">
        <v>102</v>
      </c>
      <c r="D12" s="29" t="str">
        <f>+'Tabla 12 Marco Logico  Proyecto'!C11</f>
        <v xml:space="preserve"> Porcentaje de ECA´s diseñadas</v>
      </c>
      <c r="E12" s="114">
        <f>+'Proyectos 22 y 23'!C3</f>
        <v>38</v>
      </c>
      <c r="F12" s="204">
        <f>SUM(H16:H20)/'Peso ponderado'!F7</f>
        <v>0</v>
      </c>
      <c r="G12" s="116"/>
      <c r="H12" s="116"/>
      <c r="I12" s="116"/>
    </row>
    <row r="13" spans="1:24" ht="27.75" customHeight="1" x14ac:dyDescent="0.2">
      <c r="A13" s="235" t="s">
        <v>43</v>
      </c>
      <c r="B13" s="237" t="s">
        <v>117</v>
      </c>
      <c r="C13" s="123" t="s">
        <v>110</v>
      </c>
      <c r="D13" s="123" t="s">
        <v>112</v>
      </c>
      <c r="E13" s="123" t="s">
        <v>114</v>
      </c>
      <c r="F13" s="240" t="s">
        <v>115</v>
      </c>
      <c r="G13" s="242" t="s">
        <v>116</v>
      </c>
      <c r="H13" s="116"/>
      <c r="J13" s="117"/>
      <c r="K13" s="117"/>
      <c r="L13" s="117"/>
      <c r="M13" s="117"/>
      <c r="N13" s="117"/>
      <c r="O13" s="117"/>
      <c r="P13" s="117"/>
      <c r="Q13" s="117"/>
      <c r="R13" s="117"/>
      <c r="S13" s="116"/>
      <c r="T13" s="116"/>
      <c r="U13" s="116"/>
      <c r="V13" s="116"/>
      <c r="W13" s="116"/>
      <c r="X13" s="116"/>
    </row>
    <row r="14" spans="1:24" ht="71.25" customHeight="1" x14ac:dyDescent="0.2">
      <c r="A14" s="236"/>
      <c r="B14" s="238"/>
      <c r="C14" s="46" t="s">
        <v>109</v>
      </c>
      <c r="D14" s="46" t="s">
        <v>111</v>
      </c>
      <c r="E14" s="46" t="s">
        <v>113</v>
      </c>
      <c r="F14" s="241"/>
      <c r="G14" s="243"/>
      <c r="H14" s="117"/>
      <c r="J14" s="118"/>
      <c r="K14" s="118"/>
      <c r="L14" s="118"/>
      <c r="M14" s="131"/>
      <c r="N14" s="131"/>
      <c r="O14" s="131"/>
      <c r="P14" s="118"/>
      <c r="Q14" s="118"/>
      <c r="R14" s="118"/>
      <c r="S14" s="116"/>
      <c r="T14" s="116"/>
      <c r="U14" s="116"/>
      <c r="V14" s="116"/>
      <c r="W14" s="116"/>
      <c r="X14" s="116"/>
    </row>
    <row r="15" spans="1:24" ht="56.25" customHeight="1" x14ac:dyDescent="0.2">
      <c r="A15" s="236"/>
      <c r="B15" s="239"/>
      <c r="C15" s="125" t="s">
        <v>103</v>
      </c>
      <c r="D15" s="125" t="s">
        <v>104</v>
      </c>
      <c r="E15" s="125" t="s">
        <v>108</v>
      </c>
      <c r="F15" s="126" t="s">
        <v>107</v>
      </c>
      <c r="G15" s="128" t="s">
        <v>122</v>
      </c>
      <c r="H15" s="152" t="s">
        <v>133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6"/>
      <c r="T15" s="116"/>
      <c r="U15" s="116"/>
      <c r="V15" s="116"/>
      <c r="W15" s="116"/>
      <c r="X15" s="116"/>
    </row>
    <row r="16" spans="1:24" ht="35.25" customHeight="1" x14ac:dyDescent="0.2">
      <c r="A16" s="236"/>
      <c r="B16" s="115" t="str">
        <f>+'Tabla 12 Marco Logico  Proyecto'!B12</f>
        <v>Estudios previos proceso licitación</v>
      </c>
      <c r="C16" s="124">
        <f>+'Ingreso Avance Actividad'!H7</f>
        <v>0</v>
      </c>
      <c r="D16" s="124">
        <f>+'Ingreso Avance Actividad'!E7</f>
        <v>0</v>
      </c>
      <c r="E16" s="124">
        <f>+'Ingreso Avance Actividad'!K7</f>
        <v>0</v>
      </c>
      <c r="F16" s="127" t="e">
        <f t="shared" ref="F16:G20" si="0">+C16/D16</f>
        <v>#DIV/0!</v>
      </c>
      <c r="G16" s="127" t="e">
        <f>+E16/C16</f>
        <v>#DIV/0!</v>
      </c>
      <c r="H16" s="151">
        <f>+C16*'Peso ponderado'!F9</f>
        <v>0</v>
      </c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38.25" customHeight="1" x14ac:dyDescent="0.2">
      <c r="A17" s="236"/>
      <c r="B17" s="115" t="str">
        <f>+'Tabla 12 Marco Logico  Proyecto'!B13</f>
        <v>Definición del lote</v>
      </c>
      <c r="C17" s="124">
        <f>+'Ingreso Avance Actividad'!H8</f>
        <v>0</v>
      </c>
      <c r="D17" s="124">
        <f>+'Ingreso Avance Actividad'!E8</f>
        <v>0</v>
      </c>
      <c r="E17" s="124">
        <f>+'Ingreso Avance Actividad'!K8</f>
        <v>0</v>
      </c>
      <c r="F17" s="127" t="e">
        <f t="shared" si="0"/>
        <v>#DIV/0!</v>
      </c>
      <c r="G17" s="127" t="e">
        <f t="shared" si="0"/>
        <v>#DIV/0!</v>
      </c>
      <c r="H17" s="151">
        <f>+C17*'Peso ponderado'!F10</f>
        <v>0</v>
      </c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39.75" customHeight="1" x14ac:dyDescent="0.2">
      <c r="A18" s="236"/>
      <c r="B18" s="115" t="str">
        <f>+'Tabla 12 Marco Logico  Proyecto'!B14</f>
        <v>Elaboracion, publicación pliegos, propuestas y adjudicacion</v>
      </c>
      <c r="C18" s="124">
        <f>+'Ingreso Avance Actividad'!H9</f>
        <v>0</v>
      </c>
      <c r="D18" s="124">
        <f>+'Ingreso Avance Actividad'!E9</f>
        <v>0</v>
      </c>
      <c r="E18" s="124">
        <f>+'Ingreso Avance Actividad'!K9</f>
        <v>0</v>
      </c>
      <c r="F18" s="127" t="e">
        <f t="shared" si="0"/>
        <v>#DIV/0!</v>
      </c>
      <c r="G18" s="127" t="e">
        <f t="shared" si="0"/>
        <v>#DIV/0!</v>
      </c>
      <c r="H18" s="151">
        <f>+C18*'Peso ponderado'!F11</f>
        <v>0</v>
      </c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30" customHeight="1" x14ac:dyDescent="0.2">
      <c r="A19" s="236"/>
      <c r="B19" s="115" t="str">
        <f>+'Tabla 12 Marco Logico  Proyecto'!B15</f>
        <v>Realizacion del estudio y diseños</v>
      </c>
      <c r="C19" s="124">
        <f>+'Ingreso Avance Actividad'!H10</f>
        <v>0</v>
      </c>
      <c r="D19" s="124">
        <f>+'Ingreso Avance Actividad'!E10</f>
        <v>0</v>
      </c>
      <c r="E19" s="124">
        <f>+'Ingreso Avance Actividad'!K10</f>
        <v>0</v>
      </c>
      <c r="F19" s="127" t="e">
        <f t="shared" si="0"/>
        <v>#DIV/0!</v>
      </c>
      <c r="G19" s="127" t="e">
        <f t="shared" si="0"/>
        <v>#DIV/0!</v>
      </c>
      <c r="H19" s="151">
        <f>+C19*'Peso ponderado'!F12</f>
        <v>0</v>
      </c>
    </row>
    <row r="20" spans="1:18" ht="31.5" customHeight="1" x14ac:dyDescent="0.2">
      <c r="A20" s="236"/>
      <c r="B20" s="115" t="str">
        <f>+'Tabla 12 Marco Logico  Proyecto'!B16</f>
        <v xml:space="preserve">Socialización </v>
      </c>
      <c r="C20" s="124">
        <f>+'Ingreso Avance Actividad'!H11</f>
        <v>0</v>
      </c>
      <c r="D20" s="124">
        <f>+'Ingreso Avance Actividad'!E11</f>
        <v>0</v>
      </c>
      <c r="E20" s="124">
        <f>+'Ingreso Avance Actividad'!K11</f>
        <v>0</v>
      </c>
      <c r="F20" s="127" t="e">
        <f t="shared" si="0"/>
        <v>#DIV/0!</v>
      </c>
      <c r="G20" s="127" t="e">
        <f t="shared" si="0"/>
        <v>#DIV/0!</v>
      </c>
      <c r="H20" s="151">
        <f>+C20*'Peso ponderado'!F13</f>
        <v>0</v>
      </c>
    </row>
    <row r="22" spans="1:18" ht="23.25" customHeight="1" x14ac:dyDescent="0.2">
      <c r="A22" s="244" t="str">
        <f>+'Tabla 12 Marco Logico  Proyecto'!A18:J18</f>
        <v>Proyecto 23: Construcción y puesta en operación de Red de ECA´s Integrales para zonas de difícil acceso - REDECAS INTEGRALES (Capacidad de 3 a 5 toneladas/día).</v>
      </c>
      <c r="B22" s="245"/>
      <c r="C22" s="245"/>
      <c r="D22" s="245"/>
      <c r="E22" s="245"/>
      <c r="F22" s="245"/>
      <c r="G22" s="245"/>
    </row>
    <row r="24" spans="1:18" x14ac:dyDescent="0.2">
      <c r="A24" s="246" t="s">
        <v>10</v>
      </c>
      <c r="B24" s="246"/>
      <c r="C24" s="247" t="s">
        <v>45</v>
      </c>
      <c r="D24" s="247" t="s">
        <v>127</v>
      </c>
      <c r="E24" s="247" t="s">
        <v>46</v>
      </c>
      <c r="F24" s="248" t="s">
        <v>134</v>
      </c>
      <c r="G24" s="117"/>
      <c r="H24" s="117"/>
    </row>
    <row r="25" spans="1:18" x14ac:dyDescent="0.2">
      <c r="A25" s="246"/>
      <c r="B25" s="246"/>
      <c r="C25" s="247"/>
      <c r="D25" s="247"/>
      <c r="E25" s="247"/>
      <c r="F25" s="248"/>
      <c r="G25" s="164"/>
      <c r="H25" s="164"/>
    </row>
    <row r="26" spans="1:18" ht="38.25" x14ac:dyDescent="0.2">
      <c r="A26" s="232" t="s">
        <v>78</v>
      </c>
      <c r="B26" s="25" t="str">
        <f>+'Tabla 12 Marco Logico  Proyecto'!B22</f>
        <v>Fin 1. Disminuye la contaminación ambiental</v>
      </c>
      <c r="C26" s="42" t="s">
        <v>50</v>
      </c>
      <c r="D26" s="42" t="str">
        <f>+'Tabla 12 Marco Logico  Proyecto'!C22</f>
        <v>Porcentaje de Calidad Ambiental</v>
      </c>
      <c r="E26" s="43">
        <f>+'Ingreso Avance Objetivos 10-11'!$B$3</f>
        <v>0.22</v>
      </c>
      <c r="F26" s="43">
        <f>+'Ingreso Avance Objetivos 10-11'!H20</f>
        <v>0</v>
      </c>
      <c r="G26" s="116"/>
      <c r="H26" s="116"/>
    </row>
    <row r="27" spans="1:18" ht="33.75" customHeight="1" x14ac:dyDescent="0.2">
      <c r="A27" s="233"/>
      <c r="B27" s="25" t="str">
        <f>+'Tabla 12 Marco Logico  Proyecto'!B23</f>
        <v>Fin 2. Disminuye la Disposición Final (DF)</v>
      </c>
      <c r="C27" s="42" t="s">
        <v>57</v>
      </c>
      <c r="D27" s="42" t="str">
        <f>+'Tabla 12 Marco Logico  Proyecto'!C23</f>
        <v>Porcentaje de DF</v>
      </c>
      <c r="E27" s="43">
        <f>+'Ingreso Avance Objetivos 10-11'!$B$4</f>
        <v>0.22</v>
      </c>
      <c r="F27" s="43">
        <f>+'Ingreso Avance Objetivos 10-11'!H21</f>
        <v>0</v>
      </c>
      <c r="G27" s="116"/>
      <c r="H27" s="116"/>
    </row>
    <row r="28" spans="1:18" ht="26.25" customHeight="1" x14ac:dyDescent="0.2">
      <c r="A28" s="234"/>
      <c r="B28" s="25"/>
      <c r="C28" s="42"/>
      <c r="D28" s="42"/>
      <c r="E28" s="43"/>
      <c r="F28" s="43"/>
      <c r="G28" s="116"/>
      <c r="H28" s="116"/>
    </row>
    <row r="29" spans="1:18" ht="86.25" customHeight="1" x14ac:dyDescent="0.2">
      <c r="A29" s="194" t="s">
        <v>79</v>
      </c>
      <c r="B29" s="202" t="str">
        <f>+'Tabla 12 Marco Logico  Proyecto'!B25</f>
        <v>Objetivo 10: Generar procesos de innovación de separación, recolección selectiva y aprovechamiento en las zonas de difícil acceso</v>
      </c>
      <c r="C29" s="42" t="s">
        <v>175</v>
      </c>
      <c r="D29" s="25" t="str">
        <f>+'Tabla 12 Marco Logico  Proyecto'!C25</f>
        <v>Porcentaje de aprovechamiento de R en zonas de dificil acceso</v>
      </c>
      <c r="E29" s="43">
        <f>+'Ingreso Avance Objetivos 10-11'!B5</f>
        <v>0.77</v>
      </c>
      <c r="F29" s="204">
        <f>+'Ingreso Avance Objetivos 10-11'!H5</f>
        <v>0</v>
      </c>
      <c r="G29" s="116"/>
      <c r="H29" s="116"/>
    </row>
    <row r="30" spans="1:18" ht="151.5" x14ac:dyDescent="0.2">
      <c r="A30" s="167" t="s">
        <v>32</v>
      </c>
      <c r="B30" s="25" t="str">
        <f>+'Tabla 12 Marco Logico  Proyecto'!B26</f>
        <v xml:space="preserve"> Incrementar el nivel de aprovechamiento de residuos orgánicos y reciclables en zona de difícil acceso en el Valle de Aburrá. </v>
      </c>
      <c r="C30" s="29" t="s">
        <v>225</v>
      </c>
      <c r="D30" s="29" t="str">
        <f>+'Tabla 12 Marco Logico  Proyecto'!C26</f>
        <v xml:space="preserve"> Porcentaje de Estación de clasificación construidas y en operación</v>
      </c>
      <c r="E30" s="114">
        <f>+'Proyectos 22 y 23'!C4</f>
        <v>38</v>
      </c>
      <c r="F30" s="204">
        <f>SUM(H34:H38)/'Peso ponderado'!F17</f>
        <v>0</v>
      </c>
      <c r="G30" s="116"/>
      <c r="H30" s="116"/>
    </row>
    <row r="31" spans="1:18" ht="15.75" x14ac:dyDescent="0.2">
      <c r="A31" s="235" t="s">
        <v>43</v>
      </c>
      <c r="B31" s="237" t="s">
        <v>117</v>
      </c>
      <c r="C31" s="123" t="s">
        <v>110</v>
      </c>
      <c r="D31" s="123" t="s">
        <v>112</v>
      </c>
      <c r="E31" s="123" t="s">
        <v>114</v>
      </c>
      <c r="F31" s="240" t="s">
        <v>115</v>
      </c>
      <c r="G31" s="242" t="s">
        <v>116</v>
      </c>
      <c r="H31" s="116"/>
    </row>
    <row r="32" spans="1:18" ht="38.25" x14ac:dyDescent="0.2">
      <c r="A32" s="236"/>
      <c r="B32" s="238"/>
      <c r="C32" s="130" t="s">
        <v>109</v>
      </c>
      <c r="D32" s="130" t="s">
        <v>111</v>
      </c>
      <c r="E32" s="130" t="s">
        <v>113</v>
      </c>
      <c r="F32" s="241"/>
      <c r="G32" s="243"/>
      <c r="H32" s="117"/>
    </row>
    <row r="33" spans="1:8" ht="51" x14ac:dyDescent="0.2">
      <c r="A33" s="236"/>
      <c r="B33" s="239"/>
      <c r="C33" s="125" t="s">
        <v>103</v>
      </c>
      <c r="D33" s="125" t="s">
        <v>104</v>
      </c>
      <c r="E33" s="125" t="s">
        <v>108</v>
      </c>
      <c r="F33" s="126" t="s">
        <v>107</v>
      </c>
      <c r="G33" s="128" t="s">
        <v>122</v>
      </c>
      <c r="H33" s="162" t="s">
        <v>133</v>
      </c>
    </row>
    <row r="34" spans="1:8" ht="26.1" customHeight="1" x14ac:dyDescent="0.2">
      <c r="A34" s="236"/>
      <c r="B34" s="115" t="str">
        <f>+'Tabla 12 Marco Logico  Proyecto'!B27</f>
        <v>Estudios previos proceso licitación</v>
      </c>
      <c r="C34" s="124">
        <f>+'Ingreso Avance Actividad'!H18</f>
        <v>0</v>
      </c>
      <c r="D34" s="124">
        <f>+'Ingreso Avance Actividad'!E18</f>
        <v>0</v>
      </c>
      <c r="E34" s="124">
        <f>+'Ingreso Avance Actividad'!K18</f>
        <v>0</v>
      </c>
      <c r="F34" s="127" t="e">
        <f t="shared" ref="F34:F38" si="1">+C34/D34</f>
        <v>#DIV/0!</v>
      </c>
      <c r="G34" s="127" t="e">
        <f>+E34/C34</f>
        <v>#DIV/0!</v>
      </c>
      <c r="H34" s="151">
        <f>+C34*'Peso ponderado'!F19</f>
        <v>0</v>
      </c>
    </row>
    <row r="35" spans="1:8" ht="26.1" customHeight="1" x14ac:dyDescent="0.2">
      <c r="A35" s="236"/>
      <c r="B35" s="115" t="str">
        <f>+'Tabla 12 Marco Logico  Proyecto'!B28</f>
        <v>Elaboración pliegos licitación</v>
      </c>
      <c r="C35" s="124">
        <f>+'Ingreso Avance Actividad'!H19</f>
        <v>0</v>
      </c>
      <c r="D35" s="124">
        <f>+'Ingreso Avance Actividad'!E19</f>
        <v>0</v>
      </c>
      <c r="E35" s="124">
        <f>+'Ingreso Avance Actividad'!K19</f>
        <v>0</v>
      </c>
      <c r="F35" s="127" t="e">
        <f t="shared" si="1"/>
        <v>#DIV/0!</v>
      </c>
      <c r="G35" s="127" t="e">
        <f t="shared" ref="G35:G38" si="2">+E35/C35</f>
        <v>#DIV/0!</v>
      </c>
      <c r="H35" s="151">
        <f>+C35*'Peso ponderado'!F20</f>
        <v>0</v>
      </c>
    </row>
    <row r="36" spans="1:8" ht="26.1" customHeight="1" x14ac:dyDescent="0.2">
      <c r="A36" s="236"/>
      <c r="B36" s="115" t="str">
        <f>+'Tabla 12 Marco Logico  Proyecto'!B29</f>
        <v>Publicacion pliegos y adjudicación</v>
      </c>
      <c r="C36" s="124">
        <f>+'Ingreso Avance Actividad'!H20</f>
        <v>0</v>
      </c>
      <c r="D36" s="124">
        <f>+'Ingreso Avance Actividad'!E20</f>
        <v>0</v>
      </c>
      <c r="E36" s="124">
        <f>+'Ingreso Avance Actividad'!K20</f>
        <v>0</v>
      </c>
      <c r="F36" s="127" t="e">
        <f t="shared" si="1"/>
        <v>#DIV/0!</v>
      </c>
      <c r="G36" s="127" t="e">
        <f t="shared" si="2"/>
        <v>#DIV/0!</v>
      </c>
      <c r="H36" s="151">
        <f>+C36*'Peso ponderado'!F21</f>
        <v>0</v>
      </c>
    </row>
    <row r="37" spans="1:8" ht="26.1" customHeight="1" x14ac:dyDescent="0.2">
      <c r="A37" s="236"/>
      <c r="B37" s="115" t="str">
        <f>+'Tabla 12 Marco Logico  Proyecto'!B30</f>
        <v>realización proyecto</v>
      </c>
      <c r="C37" s="124">
        <f>+'Ingreso Avance Actividad'!H21</f>
        <v>0</v>
      </c>
      <c r="D37" s="124">
        <f>+'Ingreso Avance Actividad'!E21</f>
        <v>0</v>
      </c>
      <c r="E37" s="124">
        <f>+'Ingreso Avance Actividad'!K21</f>
        <v>0</v>
      </c>
      <c r="F37" s="127" t="e">
        <f t="shared" si="1"/>
        <v>#DIV/0!</v>
      </c>
      <c r="G37" s="127" t="e">
        <f t="shared" si="2"/>
        <v>#DIV/0!</v>
      </c>
      <c r="H37" s="151">
        <f>+C37*'Peso ponderado'!F22</f>
        <v>0</v>
      </c>
    </row>
    <row r="38" spans="1:8" ht="26.1" customHeight="1" x14ac:dyDescent="0.2">
      <c r="A38" s="236"/>
      <c r="B38" s="115" t="str">
        <f>+'Tabla 12 Marco Logico  Proyecto'!B31</f>
        <v>Socialización del proyecto</v>
      </c>
      <c r="C38" s="124">
        <f>+'Ingreso Avance Actividad'!H22</f>
        <v>0</v>
      </c>
      <c r="D38" s="124">
        <f>+'Ingreso Avance Actividad'!E22</f>
        <v>0</v>
      </c>
      <c r="E38" s="124">
        <f>+'Ingreso Avance Actividad'!K22</f>
        <v>0</v>
      </c>
      <c r="F38" s="127" t="e">
        <f t="shared" si="1"/>
        <v>#DIV/0!</v>
      </c>
      <c r="G38" s="127" t="e">
        <f t="shared" si="2"/>
        <v>#DIV/0!</v>
      </c>
      <c r="H38" s="151">
        <f>+C38*'Peso ponderado'!F23</f>
        <v>0</v>
      </c>
    </row>
    <row r="40" spans="1:8" ht="22.5" customHeight="1" x14ac:dyDescent="0.2">
      <c r="A40" s="244" t="str">
        <f>+'Tabla 12 Marco Logico  Proyecto'!A33:J33</f>
        <v>Proyecto 24. Sistema integrado Multimodal de Transporte y Estación de Transferencia  - SIMUT &amp; ET.</v>
      </c>
      <c r="B40" s="245"/>
      <c r="C40" s="245"/>
      <c r="D40" s="245"/>
      <c r="E40" s="245"/>
      <c r="F40" s="245"/>
      <c r="G40" s="245"/>
    </row>
    <row r="41" spans="1:8" ht="22.5" customHeight="1" x14ac:dyDescent="0.2"/>
    <row r="42" spans="1:8" x14ac:dyDescent="0.2">
      <c r="A42" s="246" t="s">
        <v>10</v>
      </c>
      <c r="B42" s="246"/>
      <c r="C42" s="247" t="s">
        <v>45</v>
      </c>
      <c r="D42" s="247" t="s">
        <v>127</v>
      </c>
      <c r="E42" s="247" t="s">
        <v>46</v>
      </c>
      <c r="F42" s="248" t="s">
        <v>134</v>
      </c>
      <c r="G42" s="117"/>
      <c r="H42" s="117"/>
    </row>
    <row r="43" spans="1:8" x14ac:dyDescent="0.2">
      <c r="A43" s="246"/>
      <c r="B43" s="246"/>
      <c r="C43" s="247"/>
      <c r="D43" s="247"/>
      <c r="E43" s="247"/>
      <c r="F43" s="248"/>
      <c r="G43" s="220"/>
      <c r="H43" s="220"/>
    </row>
    <row r="44" spans="1:8" ht="38.25" x14ac:dyDescent="0.2">
      <c r="A44" s="232" t="s">
        <v>78</v>
      </c>
      <c r="B44" s="25" t="str">
        <f>+'Tabla 12 Marco Logico  Proyecto'!B37</f>
        <v>Fin 1. Disminuye la contaminación ambiental</v>
      </c>
      <c r="C44" s="42" t="s">
        <v>50</v>
      </c>
      <c r="D44" s="42" t="str">
        <f>+'Tabla 12 Marco Logico  Proyecto'!C37</f>
        <v>Porcentaje de Calidad Ambiental</v>
      </c>
      <c r="E44" s="43">
        <f>+'Ingreso Avance Objetivos 10-11'!$B$3</f>
        <v>0.22</v>
      </c>
      <c r="F44" s="43">
        <f>+'Ingreso Avance Objetivos 10-11'!H39</f>
        <v>0</v>
      </c>
      <c r="G44" s="116"/>
      <c r="H44" s="116"/>
    </row>
    <row r="45" spans="1:8" ht="60.75" customHeight="1" x14ac:dyDescent="0.2">
      <c r="A45" s="233"/>
      <c r="B45" s="25" t="str">
        <f>+'Tabla 12 Marco Logico  Proyecto'!B38</f>
        <v>Fin 2. Disminuye la Disposición Final (DF)</v>
      </c>
      <c r="C45" s="42" t="s">
        <v>57</v>
      </c>
      <c r="D45" s="42" t="str">
        <f>+'Tabla 12 Marco Logico  Proyecto'!C38</f>
        <v>Porcentaje de DF</v>
      </c>
      <c r="E45" s="43">
        <f>+'Ingreso Avance Objetivos 10-11'!$B$4</f>
        <v>0.22</v>
      </c>
      <c r="F45" s="43">
        <f>+'Ingreso Avance Objetivos 10-11'!H40</f>
        <v>0</v>
      </c>
      <c r="G45" s="116"/>
      <c r="H45" s="116"/>
    </row>
    <row r="46" spans="1:8" x14ac:dyDescent="0.2">
      <c r="A46" s="234"/>
      <c r="B46" s="25"/>
      <c r="C46" s="42"/>
      <c r="D46" s="42">
        <f>+'Tabla 12 Marco Logico  Proyecto'!C39</f>
        <v>0</v>
      </c>
      <c r="E46" s="43"/>
      <c r="F46" s="43"/>
      <c r="G46" s="116"/>
      <c r="H46" s="116"/>
    </row>
    <row r="47" spans="1:8" ht="121.5" x14ac:dyDescent="0.2">
      <c r="A47" s="194" t="s">
        <v>79</v>
      </c>
      <c r="B47" s="25" t="str">
        <f>+'Tabla 12 Marco Logico  Proyecto'!B40</f>
        <v>Objetivo 11: Realizar un agenciamiento institucional de la alternativa de transporte férreo y estación de transferencia de Residuos Sólidos en el Valle de Aburrá</v>
      </c>
      <c r="C47" s="42" t="s">
        <v>209</v>
      </c>
      <c r="D47" s="42" t="str">
        <f>+'Tabla 12 Marco Logico  Proyecto'!C40</f>
        <v>Porcentaje de Residuos en estación de transferencia</v>
      </c>
      <c r="E47" s="43">
        <f>+'Ingreso Avance Objetivos 10-11'!B41</f>
        <v>0</v>
      </c>
      <c r="F47" s="204">
        <f>+'Ingreso Avance Objetivos 10-11'!H6</f>
        <v>0</v>
      </c>
      <c r="G47" s="116"/>
      <c r="H47" s="116"/>
    </row>
    <row r="48" spans="1:8" ht="151.5" x14ac:dyDescent="0.2">
      <c r="A48" s="221" t="s">
        <v>32</v>
      </c>
      <c r="B48" s="25" t="str">
        <f>+'Tabla 12 Marco Logico  Proyecto'!B41</f>
        <v xml:space="preserve">Promover la interacción entre los diferentes actores relacionados de forma directa con la puesta en marcha del Sistema Integrado Multimodal de Transporte y la integración de una estación de transferencia de Residuos Sólidos. </v>
      </c>
      <c r="C48" s="29" t="s">
        <v>227</v>
      </c>
      <c r="D48" s="42" t="str">
        <f>+'Tabla 12 Marco Logico  Proyecto'!C41</f>
        <v>Porcentaje de SIMUT operando</v>
      </c>
      <c r="E48" s="114">
        <f>+'Proyectos 22 y 23'!C5</f>
        <v>1</v>
      </c>
      <c r="F48" s="204">
        <v>0</v>
      </c>
      <c r="G48" s="116"/>
      <c r="H48" s="116"/>
    </row>
    <row r="49" spans="1:8" ht="15.75" x14ac:dyDescent="0.2">
      <c r="A49" s="235" t="s">
        <v>43</v>
      </c>
      <c r="B49" s="237" t="s">
        <v>117</v>
      </c>
      <c r="C49" s="123" t="s">
        <v>110</v>
      </c>
      <c r="D49" s="123" t="s">
        <v>112</v>
      </c>
      <c r="E49" s="123" t="s">
        <v>114</v>
      </c>
      <c r="F49" s="240" t="s">
        <v>115</v>
      </c>
      <c r="G49" s="242" t="s">
        <v>116</v>
      </c>
      <c r="H49" s="116"/>
    </row>
    <row r="50" spans="1:8" ht="38.25" x14ac:dyDescent="0.2">
      <c r="A50" s="236"/>
      <c r="B50" s="238"/>
      <c r="C50" s="130" t="s">
        <v>109</v>
      </c>
      <c r="D50" s="130" t="s">
        <v>111</v>
      </c>
      <c r="E50" s="130" t="s">
        <v>113</v>
      </c>
      <c r="F50" s="241"/>
      <c r="G50" s="243"/>
      <c r="H50" s="117"/>
    </row>
    <row r="51" spans="1:8" ht="51" x14ac:dyDescent="0.2">
      <c r="A51" s="236"/>
      <c r="B51" s="239"/>
      <c r="C51" s="125" t="s">
        <v>103</v>
      </c>
      <c r="D51" s="125" t="s">
        <v>104</v>
      </c>
      <c r="E51" s="125" t="s">
        <v>108</v>
      </c>
      <c r="F51" s="126" t="s">
        <v>107</v>
      </c>
      <c r="G51" s="128" t="s">
        <v>122</v>
      </c>
      <c r="H51" s="219" t="s">
        <v>133</v>
      </c>
    </row>
    <row r="52" spans="1:8" ht="15" x14ac:dyDescent="0.2">
      <c r="A52" s="236"/>
      <c r="B52" s="115">
        <f>+'Tabla 12 Marco Logico  Proyecto'!B48</f>
        <v>0</v>
      </c>
      <c r="C52" s="124">
        <f>+'Ingreso Avance Actividad'!H43</f>
        <v>0</v>
      </c>
      <c r="D52" s="124">
        <f>+'Ingreso Avance Actividad'!E43</f>
        <v>0</v>
      </c>
      <c r="E52" s="124">
        <f>+'Ingreso Avance Actividad'!K43</f>
        <v>0</v>
      </c>
      <c r="F52" s="127" t="e">
        <f t="shared" ref="F52:F56" si="3">+C52/D52</f>
        <v>#DIV/0!</v>
      </c>
      <c r="G52" s="127" t="e">
        <f>+E52/C52</f>
        <v>#DIV/0!</v>
      </c>
      <c r="H52" s="151">
        <f>+C52*'Peso ponderado'!F45</f>
        <v>0</v>
      </c>
    </row>
    <row r="53" spans="1:8" ht="15" x14ac:dyDescent="0.2">
      <c r="A53" s="236"/>
      <c r="B53" s="115">
        <f>+'Tabla 12 Marco Logico  Proyecto'!B49</f>
        <v>0</v>
      </c>
      <c r="C53" s="124">
        <f>+'Ingreso Avance Actividad'!H44</f>
        <v>0</v>
      </c>
      <c r="D53" s="124">
        <f>+'Ingreso Avance Actividad'!E44</f>
        <v>0</v>
      </c>
      <c r="E53" s="124">
        <f>+'Ingreso Avance Actividad'!K44</f>
        <v>0</v>
      </c>
      <c r="F53" s="127" t="e">
        <f t="shared" si="3"/>
        <v>#DIV/0!</v>
      </c>
      <c r="G53" s="127" t="e">
        <f t="shared" ref="G53:G56" si="4">+D53/E53</f>
        <v>#DIV/0!</v>
      </c>
      <c r="H53" s="151">
        <f>+C53*'Peso ponderado'!F46</f>
        <v>0</v>
      </c>
    </row>
    <row r="54" spans="1:8" ht="15" x14ac:dyDescent="0.2">
      <c r="A54" s="236"/>
      <c r="B54" s="115">
        <f>+'Tabla 12 Marco Logico  Proyecto'!B50</f>
        <v>0</v>
      </c>
      <c r="C54" s="124">
        <f>+'Ingreso Avance Actividad'!H45</f>
        <v>0</v>
      </c>
      <c r="D54" s="124">
        <f>+'Ingreso Avance Actividad'!E45</f>
        <v>0</v>
      </c>
      <c r="E54" s="124">
        <f>+'Ingreso Avance Actividad'!K45</f>
        <v>0</v>
      </c>
      <c r="F54" s="127" t="e">
        <f t="shared" si="3"/>
        <v>#DIV/0!</v>
      </c>
      <c r="G54" s="127" t="e">
        <f t="shared" si="4"/>
        <v>#DIV/0!</v>
      </c>
      <c r="H54" s="151">
        <f>+C54*'Peso ponderado'!F47</f>
        <v>0</v>
      </c>
    </row>
    <row r="55" spans="1:8" ht="15" x14ac:dyDescent="0.2">
      <c r="A55" s="236"/>
      <c r="B55" s="115">
        <f>+'Tabla 12 Marco Logico  Proyecto'!B51</f>
        <v>0</v>
      </c>
      <c r="C55" s="124">
        <f>+'Ingreso Avance Actividad'!H46</f>
        <v>0</v>
      </c>
      <c r="D55" s="124">
        <f>+'Ingreso Avance Actividad'!E46</f>
        <v>0</v>
      </c>
      <c r="E55" s="124">
        <f>+'Ingreso Avance Actividad'!K46</f>
        <v>0</v>
      </c>
      <c r="F55" s="127" t="e">
        <f t="shared" si="3"/>
        <v>#DIV/0!</v>
      </c>
      <c r="G55" s="127" t="e">
        <f t="shared" si="4"/>
        <v>#DIV/0!</v>
      </c>
      <c r="H55" s="151">
        <f>+C55*'Peso ponderado'!F48</f>
        <v>0</v>
      </c>
    </row>
    <row r="56" spans="1:8" ht="15" x14ac:dyDescent="0.2">
      <c r="A56" s="236"/>
      <c r="B56" s="115">
        <f>+'Tabla 12 Marco Logico  Proyecto'!B52</f>
        <v>0</v>
      </c>
      <c r="C56" s="124">
        <f>+'Ingreso Avance Actividad'!H47</f>
        <v>0</v>
      </c>
      <c r="D56" s="124">
        <f>+'Ingreso Avance Actividad'!E47</f>
        <v>0</v>
      </c>
      <c r="E56" s="124">
        <f>+'Ingreso Avance Actividad'!K47</f>
        <v>0</v>
      </c>
      <c r="F56" s="127" t="e">
        <f t="shared" si="3"/>
        <v>#DIV/0!</v>
      </c>
      <c r="G56" s="127" t="e">
        <f t="shared" si="4"/>
        <v>#DIV/0!</v>
      </c>
      <c r="H56" s="151">
        <f>+C56*'Peso ponderado'!F49</f>
        <v>0</v>
      </c>
    </row>
  </sheetData>
  <mergeCells count="34">
    <mergeCell ref="A4:G4"/>
    <mergeCell ref="A2:G2"/>
    <mergeCell ref="A8:A10"/>
    <mergeCell ref="G13:G14"/>
    <mergeCell ref="F13:F14"/>
    <mergeCell ref="A13:A20"/>
    <mergeCell ref="B13:B15"/>
    <mergeCell ref="A6:B7"/>
    <mergeCell ref="C6:C7"/>
    <mergeCell ref="D6:D7"/>
    <mergeCell ref="E6:E7"/>
    <mergeCell ref="F6:F7"/>
    <mergeCell ref="A22:G22"/>
    <mergeCell ref="A24:B25"/>
    <mergeCell ref="C24:C25"/>
    <mergeCell ref="D24:D25"/>
    <mergeCell ref="E24:E25"/>
    <mergeCell ref="F24:F25"/>
    <mergeCell ref="F31:F32"/>
    <mergeCell ref="G31:G32"/>
    <mergeCell ref="A26:A28"/>
    <mergeCell ref="A31:A38"/>
    <mergeCell ref="B31:B33"/>
    <mergeCell ref="A40:G40"/>
    <mergeCell ref="A42:B43"/>
    <mergeCell ref="C42:C43"/>
    <mergeCell ref="D42:D43"/>
    <mergeCell ref="E42:E43"/>
    <mergeCell ref="F42:F43"/>
    <mergeCell ref="A44:A46"/>
    <mergeCell ref="A49:A56"/>
    <mergeCell ref="B49:B51"/>
    <mergeCell ref="F49:F50"/>
    <mergeCell ref="G49:G50"/>
  </mergeCells>
  <conditionalFormatting sqref="F34">
    <cfRule type="cellIs" dxfId="158" priority="229" operator="lessThan">
      <formula>0.99</formula>
    </cfRule>
    <cfRule type="cellIs" dxfId="157" priority="230" operator="equal">
      <formula>0.99</formula>
    </cfRule>
    <cfRule type="cellIs" dxfId="156" priority="231" operator="greaterThanOrEqual">
      <formula>1</formula>
    </cfRule>
  </conditionalFormatting>
  <conditionalFormatting sqref="G34:G38">
    <cfRule type="cellIs" dxfId="155" priority="226" operator="greaterThan">
      <formula>1.1</formula>
    </cfRule>
    <cfRule type="cellIs" dxfId="154" priority="227" operator="equal">
      <formula>1.1</formula>
    </cfRule>
    <cfRule type="cellIs" dxfId="153" priority="228" operator="lessThanOrEqual">
      <formula>1</formula>
    </cfRule>
  </conditionalFormatting>
  <conditionalFormatting sqref="F52">
    <cfRule type="cellIs" dxfId="152" priority="79" operator="lessThan">
      <formula>1</formula>
    </cfRule>
    <cfRule type="cellIs" dxfId="151" priority="80" operator="equal">
      <formula>1</formula>
    </cfRule>
    <cfRule type="cellIs" dxfId="150" priority="81" operator="greaterThan">
      <formula>1</formula>
    </cfRule>
  </conditionalFormatting>
  <conditionalFormatting sqref="G52:G56">
    <cfRule type="cellIs" dxfId="149" priority="76" operator="greaterThan">
      <formula>1</formula>
    </cfRule>
    <cfRule type="cellIs" dxfId="148" priority="77" operator="equal">
      <formula>1</formula>
    </cfRule>
    <cfRule type="cellIs" dxfId="147" priority="78" operator="lessThan">
      <formula>1</formula>
    </cfRule>
  </conditionalFormatting>
  <conditionalFormatting sqref="F53">
    <cfRule type="cellIs" dxfId="146" priority="61" operator="lessThan">
      <formula>1</formula>
    </cfRule>
    <cfRule type="cellIs" dxfId="145" priority="62" operator="equal">
      <formula>1</formula>
    </cfRule>
    <cfRule type="cellIs" dxfId="144" priority="63" operator="greaterThan">
      <formula>1</formula>
    </cfRule>
  </conditionalFormatting>
  <conditionalFormatting sqref="F54:F56">
    <cfRule type="cellIs" dxfId="143" priority="58" operator="lessThan">
      <formula>1</formula>
    </cfRule>
    <cfRule type="cellIs" dxfId="142" priority="59" operator="equal">
      <formula>1</formula>
    </cfRule>
    <cfRule type="cellIs" dxfId="141" priority="60" operator="greaterThan">
      <formula>1</formula>
    </cfRule>
  </conditionalFormatting>
  <conditionalFormatting sqref="F35:F38">
    <cfRule type="cellIs" dxfId="140" priority="28" operator="lessThan">
      <formula>0.99</formula>
    </cfRule>
    <cfRule type="cellIs" dxfId="139" priority="29" operator="equal">
      <formula>0.99</formula>
    </cfRule>
    <cfRule type="cellIs" dxfId="138" priority="30" operator="greaterThanOrEqual">
      <formula>1</formula>
    </cfRule>
  </conditionalFormatting>
  <conditionalFormatting sqref="F16">
    <cfRule type="cellIs" dxfId="137" priority="25" operator="lessThan">
      <formula>0.99</formula>
    </cfRule>
    <cfRule type="cellIs" dxfId="136" priority="26" operator="equal">
      <formula>0.99</formula>
    </cfRule>
    <cfRule type="cellIs" dxfId="135" priority="27" operator="greaterThanOrEqual">
      <formula>1</formula>
    </cfRule>
  </conditionalFormatting>
  <conditionalFormatting sqref="F17:F20">
    <cfRule type="cellIs" dxfId="134" priority="19" operator="lessThan">
      <formula>0.99</formula>
    </cfRule>
    <cfRule type="cellIs" dxfId="133" priority="20" operator="equal">
      <formula>0.99</formula>
    </cfRule>
    <cfRule type="cellIs" dxfId="132" priority="21" operator="greaterThanOrEqual">
      <formula>1</formula>
    </cfRule>
  </conditionalFormatting>
  <conditionalFormatting sqref="G16">
    <cfRule type="cellIs" dxfId="131" priority="16" operator="greaterThan">
      <formula>1.1</formula>
    </cfRule>
    <cfRule type="cellIs" dxfId="130" priority="17" operator="equal">
      <formula>1.1</formula>
    </cfRule>
    <cfRule type="cellIs" dxfId="129" priority="18" operator="lessThanOrEqual">
      <formula>1</formula>
    </cfRule>
  </conditionalFormatting>
  <conditionalFormatting sqref="G17:G20">
    <cfRule type="cellIs" dxfId="128" priority="13" operator="greaterThan">
      <formula>1.1</formula>
    </cfRule>
    <cfRule type="cellIs" dxfId="127" priority="14" operator="equal">
      <formula>1.1</formula>
    </cfRule>
    <cfRule type="cellIs" dxfId="126" priority="15" operator="lessThanOrEqual">
      <formula>1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28" operator="lessThan" id="{CFC59E28-F262-4C6D-A842-041EC4EBCFF7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629" operator="between" id="{FC9BE2BE-D08A-49E5-830A-5C87B29C321D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630" operator="greaterThanOrEqual" id="{F62B5824-FFCC-4DFF-8E71-C4D4CF51F315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631" operator="lessThan" id="{DD20EB0E-2629-4DD4-B81D-1663F7F4D706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632" operator="between" id="{EECFA579-F303-4932-941B-0E4E366B75A3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633" operator="greaterThanOrEqual" id="{1023AC40-2212-46FE-8E60-3199AAA601B8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634" operator="lessThan" id="{F8621D96-48DF-4174-8D6C-7D1C7B17FEAA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635" operator="between" id="{B6A2430C-4DF1-4861-98FC-C202D0DF5310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636" operator="greaterThanOrEqual" id="{C10B5B28-503C-4592-89A9-B8ECFFEAA4BF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637" operator="lessThan" id="{FE760761-C270-4F2D-A1C5-D02F93B653EF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638" operator="between" id="{AF5516DA-B83E-40FD-B01F-6ECDEDE4F124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639" operator="greaterThanOrEqual" id="{B31ABC8F-A3B5-405A-8274-2D41CD5A6CBA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cellIs" priority="154" operator="lessThanOrEqual" id="{0427D1AB-992D-457C-8D13-5BA90BEC2406}">
            <xm:f>'Tablero Semaforos'!$V$11</xm:f>
            <x14:dxf>
              <fill>
                <patternFill>
                  <bgColor rgb="FFFF0000"/>
                </patternFill>
              </fill>
            </x14:dxf>
          </x14:cfRule>
          <x14:cfRule type="cellIs" priority="155" operator="between" id="{1299D176-70CE-4C0B-B1A2-74CE8BB5B8BD}">
            <xm:f>'Tablero Semaforos'!$V$11</xm:f>
            <xm:f>'Tablero Semaforos'!$W$11</xm:f>
            <x14:dxf>
              <fill>
                <patternFill>
                  <bgColor rgb="FFFFFF00"/>
                </patternFill>
              </fill>
            </x14:dxf>
          </x14:cfRule>
          <x14:cfRule type="cellIs" priority="156" operator="greaterThanOrEqual" id="{3E0369F4-F69C-411F-8399-1246CD20ADC8}">
            <xm:f>'Tablero Semaforos'!$W$11</xm:f>
            <x14:dxf>
              <fill>
                <patternFill>
                  <bgColor rgb="FF92D050"/>
                </patternFill>
              </fill>
            </x14:dxf>
          </x14:cfRule>
          <x14:cfRule type="cellIs" priority="157" operator="lessThanOrEqual" id="{310284F5-AD5C-4FA6-8BAC-3764792D522A}">
            <xm:f>'Tablero Semaforos'!$U$11</xm:f>
            <x14:dxf>
              <fill>
                <patternFill>
                  <bgColor rgb="FFFF0000"/>
                </patternFill>
              </fill>
            </x14:dxf>
          </x14:cfRule>
          <x14:cfRule type="cellIs" priority="158" operator="between" id="{38BD0FD8-6581-4256-A3A4-621FDB1E2A9D}">
            <xm:f>'Tablero Semaforos'!$U$11</xm:f>
            <xm:f>'Tablero Semaforos'!$V$11</xm:f>
            <x14:dxf>
              <fill>
                <patternFill>
                  <bgColor rgb="FFFFFF00"/>
                </patternFill>
              </fill>
            </x14:dxf>
          </x14:cfRule>
          <x14:cfRule type="cellIs" priority="159" operator="greaterThanOrEqual" id="{AB6BDFB6-2857-4678-9482-E1761FB603A1}">
            <xm:f>'Tablero Semaforos'!$V$11</xm:f>
            <x14:dxf>
              <fill>
                <patternFill>
                  <bgColor rgb="FF92D050"/>
                </patternFill>
              </fill>
            </x14:dxf>
          </x14:cfRule>
          <x14:cfRule type="cellIs" priority="160" operator="lessThanOrEqual" id="{E4FCFF63-CD9C-4976-ACCF-F170DEA5ECD5}">
            <xm:f>'Tablero Semaforos'!$T$11</xm:f>
            <x14:dxf>
              <fill>
                <patternFill>
                  <bgColor rgb="FFFF0000"/>
                </patternFill>
              </fill>
            </x14:dxf>
          </x14:cfRule>
          <x14:cfRule type="cellIs" priority="161" operator="between" id="{E1663E7B-E057-4531-B12A-9EEFADDD6B1C}">
            <xm:f>'Tablero Semaforos'!$T$11</xm:f>
            <xm:f>'Tablero Semaforos'!$U$11</xm:f>
            <x14:dxf>
              <fill>
                <patternFill>
                  <bgColor rgb="FFFFFF00"/>
                </patternFill>
              </fill>
            </x14:dxf>
          </x14:cfRule>
          <x14:cfRule type="cellIs" priority="162" operator="greaterThanOrEqual" id="{65831756-5A62-4A6B-B3AF-EA3165DA2166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14:cfRule type="cellIs" priority="163" operator="lessThanOrEqual" id="{2589A76B-88A3-4F38-80EE-4A22D4A2ECB0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164" operator="between" id="{EC2B94D2-FC0D-42EB-A368-2B63E9B07598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165" operator="greaterThanOrEqual" id="{85556132-E766-4BAF-97A4-A2093EA0C5D8}">
            <xm:f>'Tablero Semaforos'!$T$11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130" operator="lessThanOrEqual" id="{893BD288-5806-4423-9B72-EFB74FE2E3D5}">
            <xm:f>'Tablero Semaforos'!$V$12</xm:f>
            <x14:dxf>
              <fill>
                <patternFill>
                  <bgColor rgb="FFFF0000"/>
                </patternFill>
              </fill>
            </x14:dxf>
          </x14:cfRule>
          <x14:cfRule type="cellIs" priority="131" operator="between" id="{9347F704-BB64-41EE-B7C0-3F8C285279B7}">
            <xm:f>'Tablero Semaforos'!$V$12</xm:f>
            <xm:f>'Tablero Semaforos'!$W$12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greaterThanOrEqual" id="{148FC2F7-D1FE-48D5-9FBF-8C8ACB76333A}">
            <xm:f>'Tablero Semaforos'!$W$12</xm:f>
            <x14:dxf>
              <fill>
                <patternFill>
                  <bgColor rgb="FF92D050"/>
                </patternFill>
              </fill>
            </x14:dxf>
          </x14:cfRule>
          <x14:cfRule type="cellIs" priority="133" operator="lessThanOrEqual" id="{80820512-3CA1-4D0C-AB8A-87895D055702}">
            <xm:f>'Tablero Semaforos'!$U$12</xm:f>
            <x14:dxf>
              <fill>
                <patternFill>
                  <bgColor rgb="FFFF0000"/>
                </patternFill>
              </fill>
            </x14:dxf>
          </x14:cfRule>
          <x14:cfRule type="cellIs" priority="134" operator="between" id="{624DB439-E2EE-4308-A1A8-3DA4A200EB18}">
            <xm:f>'Tablero Semaforos'!$U$12</xm:f>
            <xm:f>'Tablero Semaforos'!$V$12</xm:f>
            <x14:dxf>
              <fill>
                <patternFill>
                  <bgColor rgb="FFFFFF00"/>
                </patternFill>
              </fill>
            </x14:dxf>
          </x14:cfRule>
          <x14:cfRule type="cellIs" priority="135" operator="greaterThanOrEqual" id="{26535E14-0B53-4CFA-ABAC-FD2846C2583E}">
            <xm:f>'Tablero Semaforos'!$V$12</xm:f>
            <x14:dxf>
              <fill>
                <patternFill>
                  <bgColor rgb="FF92D050"/>
                </patternFill>
              </fill>
            </x14:dxf>
          </x14:cfRule>
          <x14:cfRule type="cellIs" priority="136" operator="lessThanOrEqual" id="{89DEA970-2C66-4973-83F5-F1C997991F95}">
            <xm:f>'Tablero Semaforos'!$T$12</xm:f>
            <x14:dxf>
              <fill>
                <patternFill>
                  <bgColor rgb="FFFF0000"/>
                </patternFill>
              </fill>
            </x14:dxf>
          </x14:cfRule>
          <x14:cfRule type="cellIs" priority="137" operator="between" id="{05ED5A75-847E-4D52-BD71-42BA92180BC5}">
            <xm:f>'Tablero Semaforos'!$T$12</xm:f>
            <xm:f>'Tablero Semaforos'!$U$12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greaterThanOrEqual" id="{74BF2006-AE9F-4CFA-9A23-88BE7FBA13A9}">
            <xm:f>'Tablero Semaforos'!$U$12</xm:f>
            <x14:dxf>
              <fill>
                <patternFill>
                  <bgColor rgb="FF92D050"/>
                </patternFill>
              </fill>
            </x14:dxf>
          </x14:cfRule>
          <x14:cfRule type="cellIs" priority="139" operator="lessThanOrEqual" id="{9200DF89-7619-4D8A-B97C-F975291463AC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140" operator="between" id="{5A0485D4-9BA4-4B2A-BC2B-8B6D7472BEE6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141" operator="greaterThanOrEqual" id="{60878573-5114-4936-9F97-9AED8D447788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ellIs" priority="118" operator="lessThan" id="{3397C9AA-39A5-432D-8CCD-111082C2FB5D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119" operator="between" id="{2C1DC4CC-67E6-46D3-A6BF-660C8914C431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greaterThanOrEqual" id="{5486FFB9-643B-44F2-990B-1F9E92C1D183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121" operator="lessThan" id="{D519F0ED-F775-4564-961C-45A933C4EFE7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122" operator="between" id="{B0A3F8E8-B460-4173-B8EA-AEBB729E3AD2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greaterThanOrEqual" id="{19C9FD38-F6E9-430C-A033-583690F47FAA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124" operator="lessThan" id="{30A9260E-02AF-4596-A9DB-BC6DDF4E0C58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125" operator="between" id="{D9B8C324-A604-4A4E-866B-9E0C118DF167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126" operator="greaterThanOrEqual" id="{5C3DBD2A-EC03-4207-897C-45DD4CCBDAA1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127" operator="lessThan" id="{72C4C876-0301-4A91-80D1-CBFAE016E736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128" operator="between" id="{4366E253-10C6-42E0-A1EF-57190BB42C0A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129" operator="greaterThanOrEqual" id="{8B8D3677-A63F-486E-8250-569DE8B2FC5F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F26:F27</xm:sqref>
        </x14:conditionalFormatting>
        <x14:conditionalFormatting xmlns:xm="http://schemas.microsoft.com/office/excel/2006/main">
          <x14:cfRule type="cellIs" priority="106" operator="lessThanOrEqual" id="{1AD50104-0034-4E5D-AD0B-B0971C1AC9DD}">
            <xm:f>'Tablero Semaforos'!$V$11</xm:f>
            <x14:dxf>
              <fill>
                <patternFill>
                  <bgColor rgb="FFFF0000"/>
                </patternFill>
              </fill>
            </x14:dxf>
          </x14:cfRule>
          <x14:cfRule type="cellIs" priority="107" operator="between" id="{73B0B5E7-ECEB-43D8-99F6-2140CA031C46}">
            <xm:f>'Tablero Semaforos'!$V$11</xm:f>
            <xm:f>'Tablero Semaforos'!$W$11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greaterThanOrEqual" id="{EFEDFB2A-DA49-45AB-847E-D0FF015DF94F}">
            <xm:f>'Tablero Semaforos'!$W$11</xm:f>
            <x14:dxf>
              <fill>
                <patternFill>
                  <bgColor rgb="FF92D050"/>
                </patternFill>
              </fill>
            </x14:dxf>
          </x14:cfRule>
          <x14:cfRule type="cellIs" priority="109" operator="lessThanOrEqual" id="{90047771-A3C2-459C-9F0B-75A54F91715E}">
            <xm:f>'Tablero Semaforos'!$U$11</xm:f>
            <x14:dxf>
              <fill>
                <patternFill>
                  <bgColor rgb="FFFF0000"/>
                </patternFill>
              </fill>
            </x14:dxf>
          </x14:cfRule>
          <x14:cfRule type="cellIs" priority="110" operator="between" id="{A5532DAB-C456-4F24-A69E-1476D87593B9}">
            <xm:f>'Tablero Semaforos'!$U$11</xm:f>
            <xm:f>'Tablero Semaforos'!$V$11</xm:f>
            <x14:dxf>
              <fill>
                <patternFill>
                  <bgColor rgb="FFFFFF00"/>
                </patternFill>
              </fill>
            </x14:dxf>
          </x14:cfRule>
          <x14:cfRule type="cellIs" priority="111" operator="greaterThanOrEqual" id="{3CE44CBE-6618-4364-A6CE-AD666E69A5F4}">
            <xm:f>'Tablero Semaforos'!$V$11</xm:f>
            <x14:dxf>
              <fill>
                <patternFill>
                  <bgColor rgb="FF92D050"/>
                </patternFill>
              </fill>
            </x14:dxf>
          </x14:cfRule>
          <x14:cfRule type="cellIs" priority="112" operator="lessThanOrEqual" id="{C611C025-EFF4-441B-9D1C-076554D7232D}">
            <xm:f>'Tablero Semaforos'!$T$11</xm:f>
            <x14:dxf>
              <fill>
                <patternFill>
                  <bgColor rgb="FFFF0000"/>
                </patternFill>
              </fill>
            </x14:dxf>
          </x14:cfRule>
          <x14:cfRule type="cellIs" priority="113" operator="between" id="{E99D9B42-467F-4E00-9638-0630937BDCEB}">
            <xm:f>'Tablero Semaforos'!$T$11</xm:f>
            <xm:f>'Tablero Semaforos'!$U$11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greaterThanOrEqual" id="{049E4F0B-ACB0-447F-9338-EBAD8CB18FA4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14:cfRule type="cellIs" priority="115" operator="lessThanOrEqual" id="{EE7C8BB1-624E-4A9D-BADB-052AB898EA9E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116" operator="between" id="{914F227F-6617-4A54-A343-D0016B922560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greaterThanOrEqual" id="{8E186953-997A-4590-8214-553C2E3FF4E2}">
            <xm:f>'Tablero Semaforos'!$T$11</xm:f>
            <x14:dxf>
              <fill>
                <patternFill>
                  <bgColor rgb="FF92D050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ellIs" priority="64" operator="lessThan" id="{6CEA3433-0CCE-4CEB-A7BC-17463297E534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65" operator="between" id="{1598CED1-26E5-4048-9F13-A57CEF94D55F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greaterThanOrEqual" id="{FD84DDAC-15EC-4D39-B0A6-51D795739938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67" operator="lessThan" id="{40E1A565-5F01-48F0-965D-7000362CC61A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68" operator="between" id="{D19A0FDB-9313-4222-9B9E-58F5B8C254E0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greaterThanOrEqual" id="{BD5E41E4-EE8E-4408-BCA8-C11C6486617A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70" operator="lessThan" id="{96C7C078-95B6-4F57-88BF-902C710EF2B2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71" operator="between" id="{FD8E7394-97CA-4F2A-9195-97B9CADD0B32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greaterThanOrEqual" id="{ADFEBB9E-BF69-4302-BA67-A35367A5DB21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73" operator="lessThan" id="{115FC7A1-D44B-4164-AA61-EE0513F832A4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74" operator="between" id="{8D35FA8B-DE25-42F3-A58D-B8E977F6A22B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greaterThanOrEqual" id="{2BD584F4-73BD-4248-858A-05EF54995B7D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F44:F45</xm:sqref>
        </x14:conditionalFormatting>
        <x14:conditionalFormatting xmlns:xm="http://schemas.microsoft.com/office/excel/2006/main">
          <x14:cfRule type="cellIs" priority="46" operator="lessThanOrEqual" id="{957D04B4-5710-41E9-A08D-DCC3CC6A5C34}">
            <xm:f>'Tablero Semaforos'!$V$11</xm:f>
            <x14:dxf>
              <fill>
                <patternFill>
                  <bgColor rgb="FFFF0000"/>
                </patternFill>
              </fill>
            </x14:dxf>
          </x14:cfRule>
          <x14:cfRule type="cellIs" priority="47" operator="between" id="{FFC9DFF9-CF67-42B3-88B6-70F8D63CBE66}">
            <xm:f>'Tablero Semaforos'!$V$11</xm:f>
            <xm:f>'Tablero Semaforos'!$W$11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greaterThanOrEqual" id="{4D1BBC69-18F1-4D95-BA98-86F286F22C5A}">
            <xm:f>'Tablero Semaforos'!$W$11</xm:f>
            <x14:dxf>
              <fill>
                <patternFill>
                  <bgColor rgb="FF92D050"/>
                </patternFill>
              </fill>
            </x14:dxf>
          </x14:cfRule>
          <x14:cfRule type="cellIs" priority="49" operator="lessThanOrEqual" id="{884AAB82-5BD5-4313-8BA0-7EE27289C371}">
            <xm:f>'Tablero Semaforos'!$U$11</xm:f>
            <x14:dxf>
              <fill>
                <patternFill>
                  <bgColor rgb="FFFF0000"/>
                </patternFill>
              </fill>
            </x14:dxf>
          </x14:cfRule>
          <x14:cfRule type="cellIs" priority="50" operator="between" id="{A671C184-1B6C-45AE-98B8-74A1E59FF990}">
            <xm:f>'Tablero Semaforos'!$U$11</xm:f>
            <xm:f>'Tablero Semaforos'!$V$11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greaterThanOrEqual" id="{7D890F3A-8642-4FBF-A539-7019EB8667B0}">
            <xm:f>'Tablero Semaforos'!$V$11</xm:f>
            <x14:dxf>
              <fill>
                <patternFill>
                  <bgColor rgb="FF92D050"/>
                </patternFill>
              </fill>
            </x14:dxf>
          </x14:cfRule>
          <x14:cfRule type="cellIs" priority="52" operator="lessThanOrEqual" id="{337172E4-2F3A-4F9E-98E9-B358C37AFD80}">
            <xm:f>'Tablero Semaforos'!$T$11</xm:f>
            <x14:dxf>
              <fill>
                <patternFill>
                  <bgColor rgb="FFFF0000"/>
                </patternFill>
              </fill>
            </x14:dxf>
          </x14:cfRule>
          <x14:cfRule type="cellIs" priority="53" operator="between" id="{9A66D7AF-80FA-4414-9E2D-1158FDE48D2C}">
            <xm:f>'Tablero Semaforos'!$T$11</xm:f>
            <xm:f>'Tablero Semaforos'!$U$11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greaterThanOrEqual" id="{DDA7818A-74DC-433F-B2BD-5657D90AF254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14:cfRule type="cellIs" priority="55" operator="lessThanOrEqual" id="{281E2899-12C0-4DD6-AE4C-B0EFFE2F577B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56" operator="between" id="{8C001EDF-A91F-4B44-964B-5D7A258E3B0E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greaterThanOrEqual" id="{D692061F-BEFD-4E99-8C12-A00DBCF4C122}">
            <xm:f>'Tablero Semaforos'!$T$11</xm:f>
            <x14:dxf>
              <fill>
                <patternFill>
                  <bgColor rgb="FF92D050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ellIs" priority="34" operator="lessThanOrEqual" id="{903DB021-5918-4DA4-8A56-7F7722B9DB89}">
            <xm:f>'Tablero Semaforos'!$V$12</xm:f>
            <x14:dxf>
              <fill>
                <patternFill>
                  <bgColor rgb="FFFF0000"/>
                </patternFill>
              </fill>
            </x14:dxf>
          </x14:cfRule>
          <x14:cfRule type="cellIs" priority="35" operator="between" id="{D6E230E1-A50D-4E8F-8A95-5E4514F62CC4}">
            <xm:f>'Tablero Semaforos'!$V$12</xm:f>
            <xm:f>'Tablero Semaforos'!$W$12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greaterThanOrEqual" id="{0CB15837-2F1D-4B62-ABD6-0D2AC87C827F}">
            <xm:f>'Tablero Semaforos'!$W$12</xm:f>
            <x14:dxf>
              <fill>
                <patternFill>
                  <bgColor rgb="FF92D050"/>
                </patternFill>
              </fill>
            </x14:dxf>
          </x14:cfRule>
          <x14:cfRule type="cellIs" priority="37" operator="lessThanOrEqual" id="{D4699086-0A8F-46E9-8E8C-AED5159A25EA}">
            <xm:f>'Tablero Semaforos'!$U$12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between" id="{1B7F8E6F-4D49-4356-81E7-9C933AA23BFB}">
            <xm:f>'Tablero Semaforos'!$U$12</xm:f>
            <xm:f>'Tablero Semaforos'!$V$12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greaterThanOrEqual" id="{CEC66D12-B5DF-4131-91B6-27E7E586A306}">
            <xm:f>'Tablero Semaforos'!$V$12</xm:f>
            <x14:dxf>
              <fill>
                <patternFill>
                  <bgColor rgb="FF92D050"/>
                </patternFill>
              </fill>
            </x14:dxf>
          </x14:cfRule>
          <x14:cfRule type="cellIs" priority="40" operator="lessThanOrEqual" id="{343A50A4-29B2-4091-BA12-A8289EC1115F}">
            <xm:f>'Tablero Semaforos'!$T$12</xm:f>
            <x14:dxf>
              <fill>
                <patternFill>
                  <bgColor rgb="FFFF0000"/>
                </patternFill>
              </fill>
            </x14:dxf>
          </x14:cfRule>
          <x14:cfRule type="cellIs" priority="41" operator="between" id="{883A5761-FCEA-4C22-A28D-D2E494CF21FA}">
            <xm:f>'Tablero Semaforos'!$T$12</xm:f>
            <xm:f>'Tablero Semaforos'!$U$12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greaterThanOrEqual" id="{C3A6ED42-B859-437B-9508-2B4749ACCDED}">
            <xm:f>'Tablero Semaforos'!$U$12</xm:f>
            <x14:dxf>
              <fill>
                <patternFill>
                  <bgColor rgb="FF92D050"/>
                </patternFill>
              </fill>
            </x14:dxf>
          </x14:cfRule>
          <x14:cfRule type="cellIs" priority="43" operator="lessThanOrEqual" id="{E94AAB9B-A3E0-48BF-9841-6F864FA305DA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44" operator="between" id="{54E1442A-A578-47AD-9313-FAF71A0B8647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greaterThanOrEqual" id="{69EFA837-CF39-49BB-8D59-21521FCDF72B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ellIs" priority="1" operator="lessThanOrEqual" id="{A30D1BDD-2AE8-4CE9-A271-94B97AFDC262}">
            <xm:f>'Tablero Semaforos'!$V$12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86B05936-1ECB-49BC-8996-4B2664F4B12F}">
            <xm:f>'Tablero Semaforos'!$V$12</xm:f>
            <xm:f>'Tablero Semaforos'!$W$12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greaterThanOrEqual" id="{31DDCB35-96AD-4AC5-9F19-C723762A62FE}">
            <xm:f>'Tablero Semaforos'!$W$12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lessThanOrEqual" id="{ED776C32-6E33-45F7-A829-CF05256B3A4A}">
            <xm:f>'Tablero Semaforos'!$U$12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between" id="{454CE1C0-F67D-4034-90BC-2FE4D87063A2}">
            <xm:f>'Tablero Semaforos'!$U$12</xm:f>
            <xm:f>'Tablero Semaforos'!$V$12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greaterThanOrEqual" id="{6EE870A7-01E8-4192-ADE5-EE486E72E355}">
            <xm:f>'Tablero Semaforos'!$V$12</xm:f>
            <x14:dxf>
              <fill>
                <patternFill>
                  <bgColor rgb="FF92D050"/>
                </patternFill>
              </fill>
            </x14:dxf>
          </x14:cfRule>
          <x14:cfRule type="cellIs" priority="7" operator="lessThanOrEqual" id="{116199C5-FDC5-497F-8C90-F6EE2D287F44}">
            <xm:f>'Tablero Semaforos'!$T$12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between" id="{56E714DC-CA35-45F8-80BB-99540043CED0}">
            <xm:f>'Tablero Semaforos'!$T$12</xm:f>
            <xm:f>'Tablero Semaforos'!$U$12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greaterThanOrEqual" id="{7552F311-5ED0-4945-AB58-9A51650A97C0}">
            <xm:f>'Tablero Semaforos'!$U$12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lessThanOrEqual" id="{C61DD60F-CCDA-4B1E-B520-98DBEFBAF837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11" operator="between" id="{8AA5C059-EB5C-4826-84BF-B25D2EB8F5E0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greaterThanOrEqual" id="{4A7F0E60-3532-4062-B10D-D932C858D035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A773-D918-4A4D-AEDD-02747599823A}">
  <sheetPr>
    <tabColor rgb="FFFFC000"/>
  </sheetPr>
  <dimension ref="A1:H13"/>
  <sheetViews>
    <sheetView zoomScale="80" zoomScaleNormal="80" workbookViewId="0">
      <selection activeCell="A15" sqref="A15"/>
    </sheetView>
  </sheetViews>
  <sheetFormatPr baseColWidth="10" defaultRowHeight="15" outlineLevelCol="1" x14ac:dyDescent="0.25"/>
  <cols>
    <col min="1" max="1" width="141" customWidth="1"/>
    <col min="2" max="2" width="13.42578125" customWidth="1"/>
    <col min="3" max="3" width="13" customWidth="1"/>
    <col min="4" max="7" width="11.42578125" customWidth="1" outlineLevel="1"/>
    <col min="8" max="8" width="14.5703125" customWidth="1"/>
    <col min="9" max="9" width="2" customWidth="1"/>
  </cols>
  <sheetData>
    <row r="1" spans="1:8" ht="22.5" customHeight="1" x14ac:dyDescent="0.25">
      <c r="A1" s="250" t="s">
        <v>143</v>
      </c>
      <c r="B1" s="252" t="s">
        <v>124</v>
      </c>
      <c r="C1" s="252" t="s">
        <v>125</v>
      </c>
      <c r="D1" s="253" t="s">
        <v>126</v>
      </c>
      <c r="E1" s="253"/>
      <c r="F1" s="253"/>
      <c r="G1" s="253"/>
      <c r="H1" s="254" t="s">
        <v>140</v>
      </c>
    </row>
    <row r="2" spans="1:8" ht="23.25" customHeight="1" x14ac:dyDescent="0.25">
      <c r="A2" s="251"/>
      <c r="B2" s="252"/>
      <c r="C2" s="252"/>
      <c r="D2" s="142">
        <v>2019</v>
      </c>
      <c r="E2" s="142">
        <v>2023</v>
      </c>
      <c r="F2" s="142">
        <v>2027</v>
      </c>
      <c r="G2" s="142">
        <v>2030</v>
      </c>
      <c r="H2" s="254"/>
    </row>
    <row r="3" spans="1:8" ht="33" customHeight="1" x14ac:dyDescent="0.25">
      <c r="A3" s="168" t="s">
        <v>145</v>
      </c>
      <c r="B3" s="143">
        <v>0.22</v>
      </c>
      <c r="C3" s="143">
        <v>0.12</v>
      </c>
      <c r="D3" s="143">
        <v>0.14000000000000001</v>
      </c>
      <c r="E3" s="143">
        <v>0.18</v>
      </c>
      <c r="F3" s="143">
        <v>0.2</v>
      </c>
      <c r="G3" s="143">
        <v>0.22</v>
      </c>
      <c r="H3" s="158"/>
    </row>
    <row r="4" spans="1:8" ht="31.5" customHeight="1" x14ac:dyDescent="0.25">
      <c r="A4" s="168" t="s">
        <v>146</v>
      </c>
      <c r="B4" s="143">
        <v>0.22</v>
      </c>
      <c r="C4" s="143">
        <v>0.12</v>
      </c>
      <c r="D4" s="143">
        <v>0.14000000000000001</v>
      </c>
      <c r="E4" s="143">
        <v>0.18</v>
      </c>
      <c r="F4" s="143">
        <v>0.2</v>
      </c>
      <c r="G4" s="143">
        <v>0.22</v>
      </c>
      <c r="H4" s="157"/>
    </row>
    <row r="5" spans="1:8" ht="36.75" customHeight="1" x14ac:dyDescent="0.25">
      <c r="A5" s="223" t="str">
        <f>+'[1]Objetivos y Metas'!B14</f>
        <v>Objetivo 10: Generar procesos de innovación de separación, recolección selectiva y aprovechamiento en las zonas de difícil acceso</v>
      </c>
      <c r="B5" s="143">
        <f>+'[1]Objetivos y Metas'!C14</f>
        <v>0.77</v>
      </c>
      <c r="C5" s="143">
        <f>+'[1]Objetivos y Metas'!D14</f>
        <v>0</v>
      </c>
      <c r="D5" s="143">
        <f>+'[1]Objetivos y Metas'!E14</f>
        <v>0.1</v>
      </c>
      <c r="E5" s="143">
        <f>+'[1]Objetivos y Metas'!F14</f>
        <v>0.3</v>
      </c>
      <c r="F5" s="143">
        <f>+'[1]Objetivos y Metas'!G14</f>
        <v>0.5</v>
      </c>
      <c r="G5" s="143">
        <f>+'[1]Objetivos y Metas'!H14</f>
        <v>0.77</v>
      </c>
      <c r="H5" s="157"/>
    </row>
    <row r="6" spans="1:8" ht="41.25" customHeight="1" x14ac:dyDescent="0.25">
      <c r="A6" s="223" t="str">
        <f>+'[1]Objetivos y Metas'!B15</f>
        <v>Objetivo 11: Realizar un agenciamiento institucional de la alternativa de transporte férreo y estación de transferencia de Residuos Sólidos en el Valle de Aburrá</v>
      </c>
      <c r="B6" s="143">
        <f>+'[1]Objetivos y Metas'!C15</f>
        <v>1</v>
      </c>
      <c r="C6" s="143">
        <f>+'[1]Objetivos y Metas'!D15</f>
        <v>0</v>
      </c>
      <c r="D6" s="143">
        <f>+'[1]Objetivos y Metas'!E15</f>
        <v>0</v>
      </c>
      <c r="E6" s="143">
        <f>+'[1]Objetivos y Metas'!F15</f>
        <v>0</v>
      </c>
      <c r="F6" s="143">
        <f>+'[1]Objetivos y Metas'!G15</f>
        <v>0</v>
      </c>
      <c r="G6" s="143">
        <f>+'[1]Objetivos y Metas'!H15</f>
        <v>1</v>
      </c>
      <c r="H6" s="157"/>
    </row>
    <row r="7" spans="1:8" x14ac:dyDescent="0.25">
      <c r="A7" s="141"/>
      <c r="B7" s="141"/>
      <c r="C7" s="141"/>
      <c r="D7" s="141"/>
      <c r="E7" s="141"/>
      <c r="F7" s="141"/>
      <c r="G7" s="141"/>
    </row>
    <row r="8" spans="1:8" x14ac:dyDescent="0.25">
      <c r="A8" s="141"/>
      <c r="B8" s="141"/>
      <c r="C8" s="141"/>
      <c r="D8" s="141"/>
      <c r="E8" s="141"/>
      <c r="F8" s="141"/>
      <c r="G8" s="141"/>
    </row>
    <row r="9" spans="1:8" x14ac:dyDescent="0.25">
      <c r="A9" s="141"/>
      <c r="B9" s="141"/>
      <c r="C9" s="141"/>
      <c r="D9" s="141"/>
      <c r="E9" s="141"/>
      <c r="F9" s="141"/>
      <c r="G9" s="141"/>
    </row>
    <row r="10" spans="1:8" x14ac:dyDescent="0.25">
      <c r="A10" s="141"/>
      <c r="B10" s="141"/>
      <c r="C10" s="141"/>
      <c r="D10" s="141"/>
      <c r="E10" s="141"/>
      <c r="F10" s="141"/>
      <c r="G10" s="141"/>
    </row>
    <row r="11" spans="1:8" x14ac:dyDescent="0.25">
      <c r="A11" s="141"/>
      <c r="B11" s="141"/>
      <c r="C11" s="141"/>
      <c r="D11" s="141"/>
      <c r="E11" s="141"/>
      <c r="F11" s="141"/>
      <c r="G11" s="141"/>
    </row>
    <row r="12" spans="1:8" x14ac:dyDescent="0.25">
      <c r="A12" s="141"/>
      <c r="B12" s="141"/>
      <c r="C12" s="141"/>
      <c r="D12" s="141"/>
      <c r="E12" s="141"/>
      <c r="F12" s="141"/>
      <c r="G12" s="141"/>
    </row>
    <row r="13" spans="1:8" x14ac:dyDescent="0.25">
      <c r="A13" s="141"/>
      <c r="B13" s="141"/>
      <c r="C13" s="141"/>
      <c r="D13" s="141"/>
      <c r="E13" s="141"/>
      <c r="F13" s="141"/>
      <c r="G13" s="141"/>
    </row>
  </sheetData>
  <mergeCells count="5">
    <mergeCell ref="A1:A2"/>
    <mergeCell ref="B1:B2"/>
    <mergeCell ref="C1:C2"/>
    <mergeCell ref="D1:G1"/>
    <mergeCell ref="H1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A18-E96D-4EFC-B06E-C96B10DD8869}">
  <sheetPr>
    <tabColor rgb="FFFFC000"/>
  </sheetPr>
  <dimension ref="A1:BA744"/>
  <sheetViews>
    <sheetView topLeftCell="A9" zoomScale="85" zoomScaleNormal="85" workbookViewId="0">
      <selection activeCell="J18" sqref="J18:J22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8" customWidth="1"/>
    <col min="4" max="4" width="7.7109375" customWidth="1"/>
    <col min="5" max="5" width="7.28515625" customWidth="1"/>
    <col min="6" max="8" width="7.42578125" customWidth="1"/>
    <col min="9" max="10" width="10.140625" customWidth="1"/>
    <col min="11" max="11" width="10.5703125" customWidth="1"/>
    <col min="12" max="12" width="10.7109375" customWidth="1"/>
    <col min="17" max="17" width="10.85546875" customWidth="1"/>
  </cols>
  <sheetData>
    <row r="1" spans="1:53" s="1" customFormat="1" x14ac:dyDescent="0.25"/>
    <row r="2" spans="1:53" s="1" customFormat="1" ht="38.25" customHeight="1" x14ac:dyDescent="0.25">
      <c r="A2" s="255" t="str">
        <f>+'Proyectos 22 y 23'!A3</f>
        <v>Proyecto 22: Estudios y diseños de red de ECAS integrales para zonas de difícil acceso - REDECAS Integrales de capacidad de 3 a 5 toneladas/día.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53" s="5" customFormat="1" ht="25.5" customHeight="1" x14ac:dyDescent="0.25">
      <c r="A3" s="257" t="s">
        <v>0</v>
      </c>
      <c r="B3" s="259" t="s">
        <v>139</v>
      </c>
      <c r="C3" s="260"/>
      <c r="D3" s="260"/>
      <c r="E3" s="260"/>
      <c r="F3" s="260"/>
      <c r="G3" s="260"/>
      <c r="H3" s="260"/>
      <c r="I3" s="260"/>
      <c r="J3" s="260"/>
      <c r="K3" s="261"/>
      <c r="L3" s="257" t="s">
        <v>95</v>
      </c>
      <c r="M3" s="257" t="s">
        <v>105</v>
      </c>
      <c r="N3" s="257" t="s">
        <v>123</v>
      </c>
    </row>
    <row r="4" spans="1:53" s="1" customFormat="1" ht="25.5" customHeight="1" x14ac:dyDescent="0.25">
      <c r="A4" s="257"/>
      <c r="B4" s="257" t="s">
        <v>46</v>
      </c>
      <c r="C4" s="257" t="s">
        <v>17</v>
      </c>
      <c r="D4" s="257"/>
      <c r="E4" s="257"/>
      <c r="F4" s="257" t="s">
        <v>15</v>
      </c>
      <c r="G4" s="257"/>
      <c r="H4" s="258"/>
      <c r="I4" s="257" t="s">
        <v>106</v>
      </c>
      <c r="J4" s="257"/>
      <c r="K4" s="258"/>
      <c r="L4" s="257"/>
      <c r="M4" s="257"/>
      <c r="N4" s="257"/>
    </row>
    <row r="5" spans="1:53" s="1" customFormat="1" ht="35.25" customHeight="1" x14ac:dyDescent="0.25">
      <c r="A5" s="257"/>
      <c r="B5" s="257"/>
      <c r="C5" s="104" t="s">
        <v>99</v>
      </c>
      <c r="D5" s="104" t="s">
        <v>100</v>
      </c>
      <c r="E5" s="104" t="s">
        <v>96</v>
      </c>
      <c r="F5" s="107" t="s">
        <v>97</v>
      </c>
      <c r="G5" s="104" t="s">
        <v>98</v>
      </c>
      <c r="H5" s="104" t="s">
        <v>96</v>
      </c>
      <c r="I5" s="104" t="s">
        <v>97</v>
      </c>
      <c r="J5" s="104" t="s">
        <v>98</v>
      </c>
      <c r="K5" s="104" t="s">
        <v>96</v>
      </c>
      <c r="L5" s="105">
        <f>+Presupuesto!AH5</f>
        <v>3.0000000000000001E-3</v>
      </c>
      <c r="M5" s="135">
        <f>+Presupuesto!AF5</f>
        <v>20</v>
      </c>
      <c r="N5" s="135">
        <f>+M5*B6</f>
        <v>760</v>
      </c>
      <c r="O5" s="86"/>
      <c r="P5" s="86"/>
      <c r="Q5" s="224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7"/>
      <c r="AV5" s="88"/>
      <c r="AW5" s="88"/>
      <c r="AX5" s="88"/>
      <c r="AY5" s="88"/>
      <c r="AZ5" s="88"/>
      <c r="BA5" s="88"/>
    </row>
    <row r="6" spans="1:53" s="1" customFormat="1" ht="27.75" customHeight="1" x14ac:dyDescent="0.25">
      <c r="A6" s="113" t="str">
        <f>+Presupuesto!A5</f>
        <v>Estudios y diseños ECA  (3 a 5 Ton/día)</v>
      </c>
      <c r="B6" s="121">
        <f>+'Proyectos 22 y 23'!C3</f>
        <v>38</v>
      </c>
      <c r="C6" s="96">
        <f>SUM(C7:C11)</f>
        <v>72</v>
      </c>
      <c r="D6" s="96">
        <f>SUM(D7:D11)</f>
        <v>0</v>
      </c>
      <c r="E6" s="110">
        <f>+D6/C6</f>
        <v>0</v>
      </c>
      <c r="F6" s="96">
        <f>SUM(F7:F11)</f>
        <v>190</v>
      </c>
      <c r="G6" s="96">
        <f>SUM(G7:G11)</f>
        <v>0</v>
      </c>
      <c r="H6" s="110">
        <f>+G6/F6</f>
        <v>0</v>
      </c>
      <c r="I6" s="122">
        <f>SUM(I7:I11)</f>
        <v>761</v>
      </c>
      <c r="J6" s="122">
        <f>SUM(J7:J11)</f>
        <v>0</v>
      </c>
      <c r="K6" s="110">
        <f>+J6/I6</f>
        <v>0</v>
      </c>
      <c r="L6" s="112">
        <f>+$L$5/B6</f>
        <v>7.8947368421052633E-5</v>
      </c>
      <c r="M6" s="140">
        <v>1</v>
      </c>
      <c r="N6" s="106"/>
      <c r="O6" s="106"/>
      <c r="P6" s="224"/>
      <c r="Q6" s="225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6"/>
      <c r="AR6" s="86"/>
      <c r="AS6" s="86"/>
      <c r="AT6" s="86"/>
      <c r="AU6" s="87"/>
      <c r="AV6" s="88"/>
      <c r="AW6" s="88"/>
      <c r="AX6" s="88"/>
      <c r="AY6" s="88"/>
      <c r="AZ6" s="88"/>
      <c r="BA6" s="88"/>
    </row>
    <row r="7" spans="1:53" s="1" customFormat="1" ht="21" customHeight="1" x14ac:dyDescent="0.25">
      <c r="A7" s="132" t="str">
        <f>+'Tabla 12 Marco Logico  Proyecto'!B12</f>
        <v>Estudios previos proceso licitación</v>
      </c>
      <c r="B7" s="111"/>
      <c r="C7" s="84">
        <v>4</v>
      </c>
      <c r="D7" s="84"/>
      <c r="E7" s="110">
        <f t="shared" ref="E7:E11" si="0">+D7/C7</f>
        <v>0</v>
      </c>
      <c r="F7" s="84">
        <v>38</v>
      </c>
      <c r="G7" s="84"/>
      <c r="H7" s="110">
        <f t="shared" ref="H7:H11" si="1">+G7/F7</f>
        <v>0</v>
      </c>
      <c r="I7" s="84">
        <f>ROUND($M$5*M7*F7,0)</f>
        <v>4</v>
      </c>
      <c r="J7" s="84"/>
      <c r="K7" s="110">
        <f t="shared" ref="K7:K11" si="2">+J7/I7</f>
        <v>0</v>
      </c>
      <c r="L7" s="134">
        <f>+$L$6*M7</f>
        <v>3.9473684210526315E-7</v>
      </c>
      <c r="M7" s="120">
        <v>5.0000000000000001E-3</v>
      </c>
      <c r="N7" s="90"/>
      <c r="O7" s="90"/>
      <c r="P7" s="86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R7" s="94"/>
      <c r="AS7" s="95"/>
      <c r="AT7" s="90"/>
      <c r="AU7" s="87"/>
      <c r="AV7" s="88"/>
      <c r="AW7" s="88"/>
      <c r="AX7" s="88"/>
      <c r="AY7" s="88"/>
      <c r="AZ7" s="88"/>
      <c r="BA7" s="88"/>
    </row>
    <row r="8" spans="1:53" s="1" customFormat="1" ht="21" customHeight="1" x14ac:dyDescent="0.25">
      <c r="A8" s="180" t="str">
        <f>+'Tabla 12 Marco Logico  Proyecto'!B13</f>
        <v>Definición del lote</v>
      </c>
      <c r="B8" s="111"/>
      <c r="C8" s="84">
        <v>31</v>
      </c>
      <c r="D8" s="84"/>
      <c r="E8" s="110">
        <f t="shared" si="0"/>
        <v>0</v>
      </c>
      <c r="F8" s="84">
        <v>38</v>
      </c>
      <c r="G8" s="84"/>
      <c r="H8" s="110">
        <f t="shared" si="1"/>
        <v>0</v>
      </c>
      <c r="I8" s="84">
        <f>ROUND($M$5*M8*F8,0)</f>
        <v>4</v>
      </c>
      <c r="J8" s="84"/>
      <c r="K8" s="110">
        <f t="shared" si="2"/>
        <v>0</v>
      </c>
      <c r="L8" s="134">
        <f t="shared" ref="L8:L11" si="3">+$L$6*M8</f>
        <v>3.9473684210526315E-7</v>
      </c>
      <c r="M8" s="120">
        <v>5.0000000000000001E-3</v>
      </c>
    </row>
    <row r="9" spans="1:53" s="17" customFormat="1" ht="29.25" customHeight="1" x14ac:dyDescent="0.25">
      <c r="A9" s="180" t="str">
        <f>+'Tabla 12 Marco Logico  Proyecto'!B14</f>
        <v>Elaboracion, publicación pliegos, propuestas y adjudicacion</v>
      </c>
      <c r="B9" s="21"/>
      <c r="C9" s="85">
        <v>10</v>
      </c>
      <c r="D9" s="85"/>
      <c r="E9" s="110">
        <f t="shared" si="0"/>
        <v>0</v>
      </c>
      <c r="F9" s="85">
        <v>38</v>
      </c>
      <c r="G9" s="85"/>
      <c r="H9" s="110">
        <f t="shared" si="1"/>
        <v>0</v>
      </c>
      <c r="I9" s="84">
        <f>ROUND($M$5*M9*F9,0)</f>
        <v>4</v>
      </c>
      <c r="J9" s="85"/>
      <c r="K9" s="110">
        <f t="shared" si="2"/>
        <v>0</v>
      </c>
      <c r="L9" s="134">
        <f t="shared" si="3"/>
        <v>3.9473684210526315E-7</v>
      </c>
      <c r="M9" s="120">
        <v>5.0000000000000001E-3</v>
      </c>
    </row>
    <row r="10" spans="1:53" s="1" customFormat="1" ht="23.25" customHeight="1" x14ac:dyDescent="0.25">
      <c r="A10" s="180" t="str">
        <f>+'Tabla 12 Marco Logico  Proyecto'!B15</f>
        <v>Realizacion del estudio y diseños</v>
      </c>
      <c r="B10" s="111"/>
      <c r="C10" s="84">
        <v>19</v>
      </c>
      <c r="D10" s="84"/>
      <c r="E10" s="110">
        <f t="shared" si="0"/>
        <v>0</v>
      </c>
      <c r="F10" s="84">
        <v>38</v>
      </c>
      <c r="G10" s="84"/>
      <c r="H10" s="110">
        <f t="shared" si="1"/>
        <v>0</v>
      </c>
      <c r="I10" s="84">
        <f>ROUND($M$5*M10*F10,0)</f>
        <v>745</v>
      </c>
      <c r="J10" s="84"/>
      <c r="K10" s="110">
        <f t="shared" si="2"/>
        <v>0</v>
      </c>
      <c r="L10" s="134">
        <f t="shared" si="3"/>
        <v>7.7368421052631585E-5</v>
      </c>
      <c r="M10" s="120">
        <v>0.98</v>
      </c>
    </row>
    <row r="11" spans="1:53" s="1" customFormat="1" ht="25.5" customHeight="1" x14ac:dyDescent="0.25">
      <c r="A11" s="180" t="str">
        <f>+'Tabla 12 Marco Logico  Proyecto'!B16</f>
        <v xml:space="preserve">Socialización </v>
      </c>
      <c r="B11" s="111"/>
      <c r="C11" s="84">
        <v>8</v>
      </c>
      <c r="D11" s="84"/>
      <c r="E11" s="110">
        <f t="shared" si="0"/>
        <v>0</v>
      </c>
      <c r="F11" s="84">
        <v>38</v>
      </c>
      <c r="G11" s="84"/>
      <c r="H11" s="110">
        <f t="shared" si="1"/>
        <v>0</v>
      </c>
      <c r="I11" s="84">
        <f>ROUND($M$5*M11*F11,0)</f>
        <v>4</v>
      </c>
      <c r="J11" s="84"/>
      <c r="K11" s="110">
        <f t="shared" si="2"/>
        <v>0</v>
      </c>
      <c r="L11" s="134">
        <f t="shared" si="3"/>
        <v>3.9473684210526315E-7</v>
      </c>
      <c r="M11" s="120">
        <v>5.0000000000000001E-3</v>
      </c>
    </row>
    <row r="12" spans="1:53" s="1" customFormat="1" ht="21" customHeight="1" x14ac:dyDescent="0.25">
      <c r="A12" s="198"/>
      <c r="B12" s="198"/>
      <c r="C12" s="201"/>
      <c r="D12" s="201"/>
      <c r="E12" s="201"/>
      <c r="F12" s="201"/>
      <c r="G12" s="201"/>
      <c r="H12" s="201"/>
      <c r="I12" s="201"/>
      <c r="J12" s="201"/>
      <c r="K12" s="201"/>
      <c r="L12" s="199"/>
      <c r="M12" s="200"/>
      <c r="N12" s="200"/>
    </row>
    <row r="13" spans="1:53" s="1" customFormat="1" ht="30" customHeight="1" x14ac:dyDescent="0.25">
      <c r="A13" s="255" t="str">
        <f>+'Proyectos 22 y 23'!A4</f>
        <v>Proyecto 23: Construcción y puesta en operación de Red de ECA´s Integrales para zonas de difícil acceso - REDECAS INTEGRALES (Capacidad de 3 a 5 toneladas/día).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</row>
    <row r="14" spans="1:53" s="1" customFormat="1" ht="29.25" customHeight="1" x14ac:dyDescent="0.25">
      <c r="A14" s="257" t="s">
        <v>0</v>
      </c>
      <c r="B14" s="259" t="s">
        <v>139</v>
      </c>
      <c r="C14" s="260"/>
      <c r="D14" s="260"/>
      <c r="E14" s="260"/>
      <c r="F14" s="260"/>
      <c r="G14" s="260"/>
      <c r="H14" s="260"/>
      <c r="I14" s="260"/>
      <c r="J14" s="260"/>
      <c r="K14" s="261"/>
      <c r="L14" s="257" t="s">
        <v>95</v>
      </c>
      <c r="M14" s="257" t="s">
        <v>105</v>
      </c>
      <c r="N14" s="257" t="s">
        <v>123</v>
      </c>
    </row>
    <row r="15" spans="1:53" s="1" customFormat="1" x14ac:dyDescent="0.25">
      <c r="A15" s="257"/>
      <c r="B15" s="257" t="s">
        <v>46</v>
      </c>
      <c r="C15" s="257" t="s">
        <v>17</v>
      </c>
      <c r="D15" s="257"/>
      <c r="E15" s="257"/>
      <c r="F15" s="257" t="s">
        <v>15</v>
      </c>
      <c r="G15" s="257"/>
      <c r="H15" s="258"/>
      <c r="I15" s="257" t="s">
        <v>106</v>
      </c>
      <c r="J15" s="257"/>
      <c r="K15" s="258"/>
      <c r="L15" s="257"/>
      <c r="M15" s="257"/>
      <c r="N15" s="257"/>
    </row>
    <row r="16" spans="1:53" s="1" customFormat="1" ht="30" x14ac:dyDescent="0.25">
      <c r="A16" s="257"/>
      <c r="B16" s="257"/>
      <c r="C16" s="163" t="s">
        <v>99</v>
      </c>
      <c r="D16" s="163" t="s">
        <v>100</v>
      </c>
      <c r="E16" s="163" t="s">
        <v>96</v>
      </c>
      <c r="F16" s="166" t="s">
        <v>97</v>
      </c>
      <c r="G16" s="163" t="s">
        <v>98</v>
      </c>
      <c r="H16" s="163" t="s">
        <v>96</v>
      </c>
      <c r="I16" s="163" t="s">
        <v>97</v>
      </c>
      <c r="J16" s="163" t="s">
        <v>98</v>
      </c>
      <c r="K16" s="163" t="s">
        <v>96</v>
      </c>
      <c r="L16" s="105">
        <f>+Presupuesto!AH6</f>
        <v>5.2999999999999999E-2</v>
      </c>
      <c r="M16" s="135">
        <f>+Presupuesto!AF6</f>
        <v>364</v>
      </c>
      <c r="N16" s="135">
        <f>+M16*B17</f>
        <v>13832</v>
      </c>
    </row>
    <row r="17" spans="1:14" s="1" customFormat="1" ht="24.75" customHeight="1" x14ac:dyDescent="0.25">
      <c r="A17" s="113" t="str">
        <f>+Presupuesto!C6</f>
        <v>Construcción  ECA  (3 a 5 Ton/día)</v>
      </c>
      <c r="B17" s="121">
        <f>+'Proyectos 22 y 23'!C4</f>
        <v>38</v>
      </c>
      <c r="C17" s="96">
        <f>SUM(C18:C22)</f>
        <v>144</v>
      </c>
      <c r="D17" s="96">
        <f>SUM(D18:D22)</f>
        <v>0</v>
      </c>
      <c r="E17" s="110">
        <f>+D17/C17</f>
        <v>0</v>
      </c>
      <c r="F17" s="96">
        <f>SUM(F18:F22)</f>
        <v>190</v>
      </c>
      <c r="G17" s="96">
        <f>SUM(G18:G22)</f>
        <v>0</v>
      </c>
      <c r="H17" s="110">
        <f>+G17/F17</f>
        <v>0</v>
      </c>
      <c r="I17" s="122">
        <f>SUM(I18:I22)</f>
        <v>13831.999999999998</v>
      </c>
      <c r="J17" s="122">
        <f>SUM(J18:J22)</f>
        <v>0</v>
      </c>
      <c r="K17" s="110">
        <f>+J17/I17</f>
        <v>0</v>
      </c>
      <c r="L17" s="112">
        <f>+$L$5/B17</f>
        <v>7.8947368421052633E-5</v>
      </c>
      <c r="M17" s="140">
        <v>1</v>
      </c>
      <c r="N17" s="106"/>
    </row>
    <row r="18" spans="1:14" s="1" customFormat="1" ht="26.1" customHeight="1" x14ac:dyDescent="0.25">
      <c r="A18" s="138" t="str">
        <f>+'Tabla 12 Marco Logico  Proyecto'!B27</f>
        <v>Estudios previos proceso licitación</v>
      </c>
      <c r="B18" s="139"/>
      <c r="C18" s="84">
        <v>12</v>
      </c>
      <c r="D18" s="84"/>
      <c r="E18" s="110">
        <f t="shared" ref="E18:E22" si="4">+D18/C18</f>
        <v>0</v>
      </c>
      <c r="F18" s="84">
        <f>+$B$17</f>
        <v>38</v>
      </c>
      <c r="G18" s="84"/>
      <c r="H18" s="110">
        <f t="shared" ref="H18:H22" si="5">+G18/F18</f>
        <v>0</v>
      </c>
      <c r="I18" s="84">
        <f>+$M$16*M18*F18</f>
        <v>69.16</v>
      </c>
      <c r="J18" s="84"/>
      <c r="K18" s="110">
        <f t="shared" ref="K18:K22" si="6">+J18/I18</f>
        <v>0</v>
      </c>
      <c r="L18" s="134">
        <f>+$L$6*M18</f>
        <v>3.9473684210526315E-7</v>
      </c>
      <c r="M18" s="120">
        <v>5.0000000000000001E-3</v>
      </c>
      <c r="N18" s="90"/>
    </row>
    <row r="19" spans="1:14" s="1" customFormat="1" ht="26.1" customHeight="1" x14ac:dyDescent="0.25">
      <c r="A19" s="138" t="str">
        <f>+'Tabla 12 Marco Logico  Proyecto'!B28</f>
        <v>Elaboración pliegos licitación</v>
      </c>
      <c r="B19" s="139"/>
      <c r="C19" s="84">
        <v>24</v>
      </c>
      <c r="D19" s="84"/>
      <c r="E19" s="110">
        <f t="shared" si="4"/>
        <v>0</v>
      </c>
      <c r="F19" s="84">
        <f t="shared" ref="F19:F22" si="7">+$B$17</f>
        <v>38</v>
      </c>
      <c r="G19" s="84"/>
      <c r="H19" s="110">
        <f t="shared" si="5"/>
        <v>0</v>
      </c>
      <c r="I19" s="84">
        <f t="shared" ref="I19:I22" si="8">+$M$16*M19*F19</f>
        <v>69.16</v>
      </c>
      <c r="J19" s="84"/>
      <c r="K19" s="110">
        <f t="shared" si="6"/>
        <v>0</v>
      </c>
      <c r="L19" s="134">
        <f t="shared" ref="L19:L22" si="9">+$L$6*M19</f>
        <v>3.9473684210526315E-7</v>
      </c>
      <c r="M19" s="120">
        <v>5.0000000000000001E-3</v>
      </c>
    </row>
    <row r="20" spans="1:14" s="1" customFormat="1" ht="26.1" customHeight="1" x14ac:dyDescent="0.25">
      <c r="A20" s="138" t="str">
        <f>+'Tabla 12 Marco Logico  Proyecto'!B29</f>
        <v>Publicacion pliegos y adjudicación</v>
      </c>
      <c r="B20" s="138"/>
      <c r="C20" s="85">
        <v>24</v>
      </c>
      <c r="D20" s="85"/>
      <c r="E20" s="110">
        <f t="shared" si="4"/>
        <v>0</v>
      </c>
      <c r="F20" s="84">
        <f t="shared" si="7"/>
        <v>38</v>
      </c>
      <c r="G20" s="85"/>
      <c r="H20" s="110">
        <f t="shared" si="5"/>
        <v>0</v>
      </c>
      <c r="I20" s="84">
        <f t="shared" si="8"/>
        <v>69.16</v>
      </c>
      <c r="J20" s="85"/>
      <c r="K20" s="110">
        <f t="shared" si="6"/>
        <v>0</v>
      </c>
      <c r="L20" s="134">
        <f t="shared" si="9"/>
        <v>3.9473684210526315E-7</v>
      </c>
      <c r="M20" s="120">
        <v>5.0000000000000001E-3</v>
      </c>
      <c r="N20" s="17"/>
    </row>
    <row r="21" spans="1:14" s="1" customFormat="1" ht="26.1" customHeight="1" x14ac:dyDescent="0.25">
      <c r="A21" s="138" t="str">
        <f>+'Tabla 12 Marco Logico  Proyecto'!B30</f>
        <v>realización proyecto</v>
      </c>
      <c r="B21" s="139"/>
      <c r="C21" s="84">
        <v>72</v>
      </c>
      <c r="D21" s="84"/>
      <c r="E21" s="110">
        <f t="shared" si="4"/>
        <v>0</v>
      </c>
      <c r="F21" s="84">
        <f t="shared" si="7"/>
        <v>38</v>
      </c>
      <c r="G21" s="84"/>
      <c r="H21" s="110">
        <f t="shared" si="5"/>
        <v>0</v>
      </c>
      <c r="I21" s="84">
        <f t="shared" si="8"/>
        <v>13555.359999999999</v>
      </c>
      <c r="J21" s="84"/>
      <c r="K21" s="110">
        <f t="shared" si="6"/>
        <v>0</v>
      </c>
      <c r="L21" s="134">
        <f t="shared" si="9"/>
        <v>7.7368421052631585E-5</v>
      </c>
      <c r="M21" s="120">
        <v>0.98</v>
      </c>
    </row>
    <row r="22" spans="1:14" s="1" customFormat="1" ht="26.1" customHeight="1" x14ac:dyDescent="0.25">
      <c r="A22" s="138" t="str">
        <f>+'Tabla 12 Marco Logico  Proyecto'!B31</f>
        <v>Socialización del proyecto</v>
      </c>
      <c r="B22" s="139"/>
      <c r="C22" s="84">
        <v>12</v>
      </c>
      <c r="D22" s="84"/>
      <c r="E22" s="110">
        <f t="shared" si="4"/>
        <v>0</v>
      </c>
      <c r="F22" s="84">
        <f t="shared" si="7"/>
        <v>38</v>
      </c>
      <c r="G22" s="84"/>
      <c r="H22" s="110">
        <f t="shared" si="5"/>
        <v>0</v>
      </c>
      <c r="I22" s="84">
        <f t="shared" si="8"/>
        <v>69.16</v>
      </c>
      <c r="J22" s="84"/>
      <c r="K22" s="110">
        <f t="shared" si="6"/>
        <v>0</v>
      </c>
      <c r="L22" s="134">
        <f t="shared" si="9"/>
        <v>3.9473684210526315E-7</v>
      </c>
      <c r="M22" s="120">
        <v>5.0000000000000001E-3</v>
      </c>
    </row>
    <row r="23" spans="1:14" s="1" customFormat="1" x14ac:dyDescent="0.25">
      <c r="A23" s="109"/>
      <c r="B23" s="109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4" s="1" customFormat="1" x14ac:dyDescent="0.25">
      <c r="A24" s="109"/>
      <c r="B24" s="109"/>
      <c r="C24" s="108"/>
      <c r="D24" s="108"/>
      <c r="E24" s="108"/>
      <c r="F24" s="108"/>
      <c r="G24" s="108"/>
      <c r="H24" s="108"/>
      <c r="I24" s="108"/>
      <c r="J24" s="108"/>
      <c r="K24" s="108"/>
      <c r="L24" s="87"/>
    </row>
    <row r="25" spans="1:14" s="1" customFormat="1" x14ac:dyDescent="0.25">
      <c r="A25" s="109"/>
      <c r="B25" s="109"/>
      <c r="C25" s="108"/>
      <c r="D25" s="108"/>
      <c r="E25" s="108"/>
      <c r="F25" s="108"/>
      <c r="G25" s="108"/>
      <c r="H25" s="108"/>
      <c r="I25" s="108"/>
      <c r="J25" s="108"/>
      <c r="K25" s="108"/>
      <c r="L25" s="87"/>
    </row>
    <row r="26" spans="1:14" s="1" customFormat="1" ht="29.25" customHeight="1" x14ac:dyDescent="0.25">
      <c r="A26" s="109"/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87"/>
    </row>
    <row r="27" spans="1:14" s="1" customFormat="1" x14ac:dyDescent="0.25">
      <c r="A27" s="109"/>
      <c r="B27" s="109"/>
      <c r="C27" s="108"/>
      <c r="D27" s="108"/>
      <c r="E27" s="108"/>
      <c r="F27" s="108"/>
      <c r="G27" s="108"/>
      <c r="H27" s="108"/>
      <c r="I27" s="108"/>
      <c r="J27" s="108"/>
      <c r="K27" s="108"/>
      <c r="L27" s="87"/>
    </row>
    <row r="28" spans="1:14" s="1" customFormat="1" x14ac:dyDescent="0.25">
      <c r="A28" s="109"/>
      <c r="B28" s="109"/>
      <c r="C28" s="108"/>
      <c r="D28" s="108"/>
      <c r="E28" s="108"/>
      <c r="F28" s="108"/>
      <c r="G28" s="108"/>
      <c r="H28" s="108"/>
      <c r="I28" s="108"/>
      <c r="J28" s="108"/>
      <c r="K28" s="108"/>
      <c r="L28" s="87"/>
    </row>
    <row r="29" spans="1:14" s="1" customFormat="1" ht="15" customHeight="1" x14ac:dyDescent="0.25">
      <c r="A29" s="109"/>
      <c r="B29" s="109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4" s="1" customFormat="1" x14ac:dyDescent="0.25">
      <c r="A30" s="109"/>
      <c r="B30" s="109"/>
      <c r="C30" s="108"/>
      <c r="D30" s="108"/>
      <c r="E30" s="108"/>
      <c r="F30" s="108"/>
      <c r="G30" s="108"/>
      <c r="H30" s="108"/>
      <c r="I30" s="108"/>
      <c r="J30" s="108"/>
      <c r="K30" s="108"/>
      <c r="L30" s="87"/>
    </row>
    <row r="31" spans="1:14" s="1" customFormat="1" x14ac:dyDescent="0.25">
      <c r="A31" s="109"/>
      <c r="B31" s="109"/>
      <c r="C31" s="108"/>
      <c r="D31" s="108"/>
      <c r="E31" s="108"/>
      <c r="F31" s="108"/>
      <c r="G31" s="108"/>
      <c r="H31" s="108"/>
      <c r="I31" s="108"/>
      <c r="J31" s="108"/>
      <c r="K31" s="108"/>
      <c r="L31" s="87"/>
    </row>
    <row r="32" spans="1:14" s="1" customFormat="1" ht="29.25" customHeight="1" x14ac:dyDescent="0.25">
      <c r="A32" s="109"/>
      <c r="B32" s="109"/>
      <c r="C32" s="108"/>
      <c r="D32" s="108"/>
      <c r="E32" s="108"/>
      <c r="F32" s="108"/>
      <c r="G32" s="108"/>
      <c r="H32" s="108"/>
      <c r="I32" s="108"/>
      <c r="J32" s="108"/>
      <c r="K32" s="108"/>
      <c r="L32" s="87"/>
    </row>
    <row r="33" spans="1:12" s="1" customFormat="1" x14ac:dyDescent="0.25">
      <c r="A33" s="109"/>
      <c r="B33" s="109"/>
      <c r="C33" s="108"/>
      <c r="D33" s="108"/>
      <c r="E33" s="108"/>
      <c r="F33" s="108"/>
      <c r="G33" s="108"/>
      <c r="H33" s="108"/>
      <c r="I33" s="108"/>
      <c r="J33" s="108"/>
      <c r="K33" s="108"/>
      <c r="L33" s="87"/>
    </row>
    <row r="34" spans="1:12" s="1" customFormat="1" x14ac:dyDescent="0.25">
      <c r="A34" s="109"/>
      <c r="B34" s="109"/>
      <c r="C34" s="108"/>
      <c r="D34" s="108"/>
      <c r="E34" s="108"/>
      <c r="F34" s="108"/>
      <c r="G34" s="108"/>
      <c r="H34" s="108"/>
      <c r="I34" s="108"/>
      <c r="J34" s="108"/>
      <c r="K34" s="108"/>
      <c r="L34" s="87"/>
    </row>
    <row r="35" spans="1:12" s="1" customFormat="1" x14ac:dyDescent="0.25">
      <c r="A35" s="109"/>
      <c r="B35" s="109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s="1" customFormat="1" x14ac:dyDescent="0.25">
      <c r="A36" s="109"/>
      <c r="B36" s="109"/>
      <c r="C36" s="108"/>
      <c r="D36" s="108"/>
      <c r="E36" s="108"/>
      <c r="F36" s="108"/>
      <c r="G36" s="108"/>
      <c r="H36" s="108"/>
      <c r="I36" s="108"/>
      <c r="J36" s="108"/>
      <c r="K36" s="108"/>
      <c r="L36" s="87"/>
    </row>
    <row r="37" spans="1:12" s="1" customFormat="1" x14ac:dyDescent="0.25">
      <c r="A37" s="109"/>
      <c r="B37" s="109"/>
      <c r="C37" s="108"/>
      <c r="D37" s="108"/>
      <c r="E37" s="108"/>
      <c r="F37" s="108"/>
      <c r="G37" s="108"/>
      <c r="H37" s="108"/>
      <c r="I37" s="108"/>
      <c r="J37" s="108"/>
      <c r="K37" s="108"/>
      <c r="L37" s="87"/>
    </row>
    <row r="38" spans="1:12" s="1" customFormat="1" ht="29.25" customHeight="1" x14ac:dyDescent="0.25">
      <c r="A38" s="109"/>
      <c r="B38" s="109"/>
      <c r="C38" s="108"/>
      <c r="D38" s="108"/>
      <c r="E38" s="108"/>
      <c r="F38" s="108"/>
      <c r="G38" s="108"/>
      <c r="H38" s="108"/>
      <c r="I38" s="108"/>
      <c r="J38" s="108"/>
      <c r="K38" s="108"/>
      <c r="L38" s="87"/>
    </row>
    <row r="39" spans="1:12" s="1" customFormat="1" x14ac:dyDescent="0.25">
      <c r="A39" s="109"/>
      <c r="B39" s="109"/>
      <c r="C39" s="108"/>
      <c r="D39" s="108"/>
      <c r="E39" s="108"/>
      <c r="F39" s="108"/>
      <c r="G39" s="108"/>
      <c r="H39" s="108"/>
      <c r="I39" s="108"/>
      <c r="J39" s="108"/>
      <c r="K39" s="108"/>
      <c r="L39" s="87"/>
    </row>
    <row r="40" spans="1:12" s="1" customFormat="1" x14ac:dyDescent="0.25">
      <c r="A40" s="109"/>
      <c r="B40" s="109"/>
      <c r="C40" s="108"/>
      <c r="D40" s="108"/>
      <c r="E40" s="108"/>
      <c r="F40" s="108"/>
      <c r="G40" s="108"/>
      <c r="H40" s="108"/>
      <c r="I40" s="108"/>
      <c r="J40" s="108"/>
      <c r="K40" s="108"/>
      <c r="L40" s="87"/>
    </row>
    <row r="41" spans="1:12" s="1" customFormat="1" x14ac:dyDescent="0.25"/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</sheetData>
  <mergeCells count="20">
    <mergeCell ref="A13:M13"/>
    <mergeCell ref="C15:E15"/>
    <mergeCell ref="F15:H15"/>
    <mergeCell ref="I15:K15"/>
    <mergeCell ref="N3:N4"/>
    <mergeCell ref="M3:M4"/>
    <mergeCell ref="A14:A16"/>
    <mergeCell ref="B14:K14"/>
    <mergeCell ref="L14:L15"/>
    <mergeCell ref="M14:M15"/>
    <mergeCell ref="N14:N15"/>
    <mergeCell ref="B15:B16"/>
    <mergeCell ref="A2:M2"/>
    <mergeCell ref="A3:A5"/>
    <mergeCell ref="B4:B5"/>
    <mergeCell ref="I4:K4"/>
    <mergeCell ref="B3:K3"/>
    <mergeCell ref="C4:E4"/>
    <mergeCell ref="F4:H4"/>
    <mergeCell ref="L3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D0BA-4574-4660-98BF-98496F12BBB6}">
  <sheetPr>
    <tabColor rgb="FFFFC000"/>
  </sheetPr>
  <dimension ref="A1:P46"/>
  <sheetViews>
    <sheetView topLeftCell="A35" zoomScale="70" zoomScaleNormal="70" workbookViewId="0">
      <selection activeCell="C42" sqref="C42"/>
    </sheetView>
  </sheetViews>
  <sheetFormatPr baseColWidth="10" defaultRowHeight="15" x14ac:dyDescent="0.25"/>
  <cols>
    <col min="1" max="1" width="5.42578125" customWidth="1"/>
    <col min="2" max="2" width="55.28515625" customWidth="1"/>
    <col min="3" max="3" width="24.5703125" customWidth="1"/>
    <col min="4" max="4" width="29.7109375" customWidth="1"/>
    <col min="5" max="5" width="12.85546875" customWidth="1"/>
    <col min="6" max="6" width="27.140625" customWidth="1"/>
    <col min="7" max="7" width="15.28515625" customWidth="1"/>
    <col min="8" max="8" width="24.140625" customWidth="1"/>
    <col min="9" max="9" width="20.28515625" customWidth="1"/>
    <col min="10" max="10" width="20" customWidth="1"/>
  </cols>
  <sheetData>
    <row r="1" spans="1:16" ht="24" customHeight="1" x14ac:dyDescent="0.25">
      <c r="A1" s="268"/>
      <c r="B1" s="269"/>
      <c r="C1" s="269"/>
      <c r="D1" s="269"/>
      <c r="E1" s="269"/>
      <c r="F1" s="269"/>
      <c r="G1" s="269"/>
      <c r="H1" s="269"/>
      <c r="I1" s="269"/>
      <c r="J1" s="269"/>
    </row>
    <row r="2" spans="1:16" ht="24" customHeight="1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1:16" ht="24" customHeight="1" x14ac:dyDescent="0.25">
      <c r="A3" s="263" t="str">
        <f>+'Proyectos 22 y 23'!A3</f>
        <v>Proyecto 22: Estudios y diseños de red de ECAS integrales para zonas de difícil acceso - REDECAS Integrales de capacidad de 3 a 5 toneladas/día.</v>
      </c>
      <c r="B3" s="264"/>
      <c r="C3" s="264"/>
      <c r="D3" s="264"/>
      <c r="E3" s="264"/>
      <c r="F3" s="264"/>
      <c r="G3" s="264"/>
      <c r="H3" s="264"/>
      <c r="I3" s="264"/>
      <c r="J3" s="265"/>
    </row>
    <row r="4" spans="1:16" ht="23.25" customHeight="1" x14ac:dyDescent="0.25"/>
    <row r="5" spans="1:16" ht="19.5" customHeight="1" x14ac:dyDescent="0.25">
      <c r="A5" s="246" t="s">
        <v>10</v>
      </c>
      <c r="B5" s="246"/>
      <c r="C5" s="246" t="s">
        <v>11</v>
      </c>
      <c r="D5" s="246"/>
      <c r="E5" s="246"/>
      <c r="F5" s="246"/>
      <c r="G5" s="246"/>
      <c r="H5" s="266" t="s">
        <v>12</v>
      </c>
      <c r="I5" s="266" t="s">
        <v>13</v>
      </c>
      <c r="J5" s="266" t="s">
        <v>14</v>
      </c>
    </row>
    <row r="6" spans="1:16" ht="25.5" customHeight="1" x14ac:dyDescent="0.25">
      <c r="A6" s="246"/>
      <c r="B6" s="246"/>
      <c r="C6" s="23" t="s">
        <v>15</v>
      </c>
      <c r="D6" s="23" t="s">
        <v>16</v>
      </c>
      <c r="E6" s="23" t="s">
        <v>17</v>
      </c>
      <c r="F6" s="23" t="s">
        <v>18</v>
      </c>
      <c r="G6" s="24" t="s">
        <v>19</v>
      </c>
      <c r="H6" s="267"/>
      <c r="I6" s="267"/>
      <c r="J6" s="267"/>
    </row>
    <row r="7" spans="1:16" ht="38.25" customHeight="1" x14ac:dyDescent="0.25">
      <c r="A7" s="232" t="s">
        <v>78</v>
      </c>
      <c r="B7" s="56" t="str">
        <f>+'Ingreso Avance Objetivos 10-11'!A3</f>
        <v>Fin 1. Disminuye la contaminación ambiental</v>
      </c>
      <c r="C7" s="57" t="s">
        <v>22</v>
      </c>
      <c r="D7" s="26"/>
      <c r="E7" s="26"/>
      <c r="F7" s="26" t="s">
        <v>74</v>
      </c>
      <c r="G7" s="26" t="s">
        <v>75</v>
      </c>
      <c r="H7" s="26" t="s">
        <v>23</v>
      </c>
      <c r="I7" s="26"/>
      <c r="J7" s="26"/>
      <c r="K7" s="27"/>
      <c r="L7" s="27"/>
      <c r="M7" s="27"/>
      <c r="N7" s="27"/>
    </row>
    <row r="8" spans="1:16" ht="43.5" customHeight="1" x14ac:dyDescent="0.25">
      <c r="A8" s="233"/>
      <c r="B8" s="56" t="str">
        <f>+'Ingreso Avance Objetivos 10-11'!A4</f>
        <v>Fin 2. Disminuye la Disposición Final (DF)</v>
      </c>
      <c r="C8" s="57" t="s">
        <v>25</v>
      </c>
      <c r="D8" s="26"/>
      <c r="E8" s="26"/>
      <c r="F8" s="26" t="s">
        <v>74</v>
      </c>
      <c r="G8" s="26" t="s">
        <v>75</v>
      </c>
      <c r="H8" s="26" t="s">
        <v>26</v>
      </c>
      <c r="I8" s="26"/>
      <c r="J8" s="26"/>
      <c r="K8" s="27"/>
      <c r="L8" s="27"/>
      <c r="M8" s="27"/>
      <c r="N8" s="27"/>
    </row>
    <row r="9" spans="1:16" ht="38.25" customHeight="1" x14ac:dyDescent="0.25">
      <c r="A9" s="234"/>
      <c r="B9" s="56"/>
      <c r="C9" s="57"/>
      <c r="D9" s="26"/>
      <c r="E9" s="26"/>
      <c r="F9" s="26" t="s">
        <v>74</v>
      </c>
      <c r="G9" s="26" t="s">
        <v>75</v>
      </c>
      <c r="H9" s="26" t="s">
        <v>76</v>
      </c>
      <c r="I9" s="26"/>
      <c r="J9" s="26"/>
      <c r="K9" s="27"/>
      <c r="L9" s="27"/>
      <c r="M9" s="27"/>
      <c r="N9" s="27"/>
    </row>
    <row r="10" spans="1:16" ht="94.5" customHeight="1" x14ac:dyDescent="0.25">
      <c r="A10" s="194" t="s">
        <v>79</v>
      </c>
      <c r="B10" s="195" t="str">
        <f>+'Ingreso Avance Objetivos 10-11'!A5</f>
        <v>Objetivo 10: Generar procesos de innovación de separación, recolección selectiva y aprovechamiento en las zonas de difícil acceso</v>
      </c>
      <c r="C10" s="29" t="s">
        <v>208</v>
      </c>
      <c r="D10" s="29"/>
      <c r="E10" s="26"/>
      <c r="F10" s="26" t="s">
        <v>74</v>
      </c>
      <c r="G10" s="29" t="s">
        <v>77</v>
      </c>
      <c r="H10" s="26" t="s">
        <v>164</v>
      </c>
      <c r="I10" s="29"/>
      <c r="J10" s="29"/>
      <c r="L10" s="30"/>
      <c r="M10" s="30"/>
      <c r="N10" s="30"/>
      <c r="O10" s="30"/>
      <c r="P10" s="30"/>
    </row>
    <row r="11" spans="1:16" ht="157.5" customHeight="1" x14ac:dyDescent="0.25">
      <c r="A11" s="36" t="s">
        <v>32</v>
      </c>
      <c r="B11" s="58" t="str">
        <f>+'Proyectos 22 y 23'!B3</f>
        <v xml:space="preserve">Incrementar el nivel de aprovechamiento de orgánicos y reciclables en zona de difícil </v>
      </c>
      <c r="C11" s="29" t="s">
        <v>165</v>
      </c>
      <c r="D11" s="29"/>
      <c r="E11" s="26"/>
      <c r="F11" s="26" t="s">
        <v>74</v>
      </c>
      <c r="G11" s="29" t="s">
        <v>77</v>
      </c>
      <c r="H11" s="26" t="s">
        <v>166</v>
      </c>
      <c r="I11" s="29"/>
      <c r="J11" s="29"/>
    </row>
    <row r="12" spans="1:16" ht="43.5" customHeight="1" x14ac:dyDescent="0.25">
      <c r="A12" s="262" t="s">
        <v>43</v>
      </c>
      <c r="B12" s="58" t="str">
        <f>+'Preinv. Proy. 22'!B7:C7</f>
        <v>Estudios previos proceso licitación</v>
      </c>
      <c r="C12" s="32" t="s">
        <v>81</v>
      </c>
      <c r="D12" s="32" t="s">
        <v>80</v>
      </c>
      <c r="E12" s="26" t="s">
        <v>121</v>
      </c>
      <c r="F12" s="32" t="s">
        <v>2</v>
      </c>
      <c r="G12" s="29" t="s">
        <v>77</v>
      </c>
      <c r="H12" s="33" t="s">
        <v>119</v>
      </c>
      <c r="I12" s="32"/>
      <c r="J12" s="32"/>
    </row>
    <row r="13" spans="1:16" ht="41.25" customHeight="1" x14ac:dyDescent="0.25">
      <c r="A13" s="262"/>
      <c r="B13" s="58" t="str">
        <f>+'Preinv. Proy. 22'!B8:C8</f>
        <v>Definición del lote</v>
      </c>
      <c r="C13" s="32" t="s">
        <v>167</v>
      </c>
      <c r="D13" s="32" t="s">
        <v>168</v>
      </c>
      <c r="E13" s="26" t="s">
        <v>121</v>
      </c>
      <c r="F13" s="32" t="s">
        <v>2</v>
      </c>
      <c r="G13" s="29" t="s">
        <v>77</v>
      </c>
      <c r="H13" s="33" t="s">
        <v>119</v>
      </c>
      <c r="I13" s="32"/>
      <c r="J13" s="34"/>
    </row>
    <row r="14" spans="1:16" ht="44.25" customHeight="1" x14ac:dyDescent="0.25">
      <c r="A14" s="262"/>
      <c r="B14" s="58" t="str">
        <f>+'Preinv. Proy. 22'!B9:C9</f>
        <v>Elaboracion, publicación pliegos, propuestas y adjudicacion</v>
      </c>
      <c r="C14" s="32" t="s">
        <v>169</v>
      </c>
      <c r="D14" s="32" t="s">
        <v>147</v>
      </c>
      <c r="E14" s="26" t="s">
        <v>121</v>
      </c>
      <c r="F14" s="32" t="s">
        <v>2</v>
      </c>
      <c r="G14" s="29" t="s">
        <v>77</v>
      </c>
      <c r="H14" s="33" t="s">
        <v>119</v>
      </c>
      <c r="I14" s="32"/>
      <c r="J14" s="32"/>
    </row>
    <row r="15" spans="1:16" ht="43.5" customHeight="1" x14ac:dyDescent="0.25">
      <c r="A15" s="262"/>
      <c r="B15" s="58" t="str">
        <f>+'Preinv. Proy. 22'!B10:C10</f>
        <v>Realizacion del estudio y diseños</v>
      </c>
      <c r="C15" s="32" t="s">
        <v>148</v>
      </c>
      <c r="D15" s="32" t="s">
        <v>149</v>
      </c>
      <c r="E15" s="26" t="s">
        <v>121</v>
      </c>
      <c r="F15" s="32" t="s">
        <v>2</v>
      </c>
      <c r="G15" s="29" t="s">
        <v>77</v>
      </c>
      <c r="H15" s="33" t="s">
        <v>120</v>
      </c>
      <c r="I15" s="32"/>
      <c r="J15" s="32"/>
    </row>
    <row r="16" spans="1:16" ht="41.25" customHeight="1" x14ac:dyDescent="0.25">
      <c r="A16" s="262"/>
      <c r="B16" s="58" t="str">
        <f>+'Preinv. Proy. 22'!B11:C11</f>
        <v xml:space="preserve">Socialización </v>
      </c>
      <c r="C16" s="32" t="s">
        <v>174</v>
      </c>
      <c r="D16" s="32" t="s">
        <v>101</v>
      </c>
      <c r="E16" s="26" t="s">
        <v>121</v>
      </c>
      <c r="F16" s="32" t="s">
        <v>2</v>
      </c>
      <c r="G16" s="29" t="s">
        <v>77</v>
      </c>
      <c r="H16" s="33" t="s">
        <v>82</v>
      </c>
      <c r="I16" s="32"/>
      <c r="J16" s="32"/>
    </row>
    <row r="18" spans="1:10" ht="31.5" customHeight="1" x14ac:dyDescent="0.25">
      <c r="A18" s="263" t="str">
        <f>+'Proyectos 22 y 23'!A4</f>
        <v>Proyecto 23: Construcción y puesta en operación de Red de ECA´s Integrales para zonas de difícil acceso - REDECAS INTEGRALES (Capacidad de 3 a 5 toneladas/día).</v>
      </c>
      <c r="B18" s="264"/>
      <c r="C18" s="264"/>
      <c r="D18" s="264"/>
      <c r="E18" s="264"/>
      <c r="F18" s="264"/>
      <c r="G18" s="264"/>
      <c r="H18" s="264"/>
      <c r="I18" s="264"/>
      <c r="J18" s="265"/>
    </row>
    <row r="20" spans="1:10" x14ac:dyDescent="0.25">
      <c r="A20" s="246" t="s">
        <v>10</v>
      </c>
      <c r="B20" s="246"/>
      <c r="C20" s="246" t="s">
        <v>11</v>
      </c>
      <c r="D20" s="246"/>
      <c r="E20" s="246"/>
      <c r="F20" s="246"/>
      <c r="G20" s="246"/>
      <c r="H20" s="266" t="s">
        <v>12</v>
      </c>
      <c r="I20" s="266" t="s">
        <v>13</v>
      </c>
      <c r="J20" s="266" t="s">
        <v>14</v>
      </c>
    </row>
    <row r="21" spans="1:10" x14ac:dyDescent="0.25">
      <c r="A21" s="246"/>
      <c r="B21" s="246"/>
      <c r="C21" s="161" t="s">
        <v>15</v>
      </c>
      <c r="D21" s="161" t="s">
        <v>16</v>
      </c>
      <c r="E21" s="161" t="s">
        <v>17</v>
      </c>
      <c r="F21" s="161" t="s">
        <v>18</v>
      </c>
      <c r="G21" s="24" t="s">
        <v>19</v>
      </c>
      <c r="H21" s="267"/>
      <c r="I21" s="267"/>
      <c r="J21" s="267"/>
    </row>
    <row r="22" spans="1:10" ht="38.25" x14ac:dyDescent="0.25">
      <c r="A22" s="232" t="s">
        <v>78</v>
      </c>
      <c r="B22" s="56" t="str">
        <f>+'Ingreso Avance Objetivos 10-11'!A3</f>
        <v>Fin 1. Disminuye la contaminación ambiental</v>
      </c>
      <c r="C22" s="57" t="s">
        <v>22</v>
      </c>
      <c r="D22" s="26"/>
      <c r="E22" s="26"/>
      <c r="F22" s="26" t="s">
        <v>74</v>
      </c>
      <c r="G22" s="26" t="s">
        <v>75</v>
      </c>
      <c r="H22" s="26" t="s">
        <v>23</v>
      </c>
      <c r="I22" s="26"/>
      <c r="J22" s="26"/>
    </row>
    <row r="23" spans="1:10" ht="25.5" x14ac:dyDescent="0.25">
      <c r="A23" s="233"/>
      <c r="B23" s="56" t="str">
        <f>+'Ingreso Avance Objetivos 10-11'!A4</f>
        <v>Fin 2. Disminuye la Disposición Final (DF)</v>
      </c>
      <c r="C23" s="57" t="s">
        <v>25</v>
      </c>
      <c r="D23" s="26"/>
      <c r="E23" s="26"/>
      <c r="F23" s="26" t="s">
        <v>74</v>
      </c>
      <c r="G23" s="26" t="s">
        <v>75</v>
      </c>
      <c r="H23" s="26" t="s">
        <v>26</v>
      </c>
      <c r="I23" s="26"/>
      <c r="J23" s="26"/>
    </row>
    <row r="24" spans="1:10" ht="25.5" x14ac:dyDescent="0.25">
      <c r="A24" s="234"/>
      <c r="B24" s="56"/>
      <c r="C24" s="57"/>
      <c r="D24" s="26"/>
      <c r="E24" s="26"/>
      <c r="F24" s="26" t="s">
        <v>74</v>
      </c>
      <c r="G24" s="26" t="s">
        <v>75</v>
      </c>
      <c r="H24" s="26" t="s">
        <v>76</v>
      </c>
      <c r="I24" s="26"/>
      <c r="J24" s="26"/>
    </row>
    <row r="25" spans="1:10" ht="60" customHeight="1" x14ac:dyDescent="0.25">
      <c r="A25" s="194" t="s">
        <v>79</v>
      </c>
      <c r="B25" s="195" t="str">
        <f>+'Ingreso Avance Objetivos 10-11'!A5</f>
        <v>Objetivo 10: Generar procesos de innovación de separación, recolección selectiva y aprovechamiento en las zonas de difícil acceso</v>
      </c>
      <c r="C25" s="29" t="s">
        <v>223</v>
      </c>
      <c r="D25" s="29"/>
      <c r="E25" s="26"/>
      <c r="F25" s="26" t="s">
        <v>74</v>
      </c>
      <c r="G25" s="29" t="s">
        <v>77</v>
      </c>
      <c r="H25" s="26" t="s">
        <v>164</v>
      </c>
      <c r="I25" s="29"/>
      <c r="J25" s="29"/>
    </row>
    <row r="26" spans="1:10" ht="151.5" x14ac:dyDescent="0.25">
      <c r="A26" s="167" t="s">
        <v>32</v>
      </c>
      <c r="B26" s="58" t="str">
        <f>+'Proyectos 22 y 23'!B4</f>
        <v xml:space="preserve"> Incrementar el nivel de aprovechamiento de residuos orgánicos y reciclables en zona de difícil acceso en el Valle de Aburrá. </v>
      </c>
      <c r="C26" s="29" t="s">
        <v>224</v>
      </c>
      <c r="D26" s="29"/>
      <c r="E26" s="26"/>
      <c r="F26" s="26" t="s">
        <v>74</v>
      </c>
      <c r="G26" s="29" t="s">
        <v>77</v>
      </c>
      <c r="H26" s="26" t="s">
        <v>170</v>
      </c>
      <c r="I26" s="29"/>
      <c r="J26" s="29"/>
    </row>
    <row r="27" spans="1:10" ht="38.25" x14ac:dyDescent="0.25">
      <c r="A27" s="262" t="s">
        <v>43</v>
      </c>
      <c r="B27" s="58" t="str">
        <f>+'Inv. Proyec. 23'!B7:C7</f>
        <v>Estudios previos proceso licitación</v>
      </c>
      <c r="C27" s="32" t="s">
        <v>81</v>
      </c>
      <c r="D27" s="32" t="s">
        <v>80</v>
      </c>
      <c r="E27" s="26" t="s">
        <v>121</v>
      </c>
      <c r="F27" s="32" t="s">
        <v>2</v>
      </c>
      <c r="G27" s="29" t="s">
        <v>77</v>
      </c>
      <c r="H27" s="33" t="s">
        <v>119</v>
      </c>
      <c r="I27" s="32"/>
      <c r="J27" s="32"/>
    </row>
    <row r="28" spans="1:10" ht="38.25" x14ac:dyDescent="0.25">
      <c r="A28" s="262"/>
      <c r="B28" s="58" t="str">
        <f>+'Inv. Proyec. 23'!B8:C8</f>
        <v>Elaboración pliegos licitación</v>
      </c>
      <c r="C28" s="32" t="s">
        <v>171</v>
      </c>
      <c r="D28" s="32" t="s">
        <v>172</v>
      </c>
      <c r="E28" s="26" t="s">
        <v>121</v>
      </c>
      <c r="F28" s="32" t="s">
        <v>2</v>
      </c>
      <c r="G28" s="29" t="s">
        <v>77</v>
      </c>
      <c r="H28" s="33" t="s">
        <v>119</v>
      </c>
      <c r="I28" s="32"/>
      <c r="J28" s="34"/>
    </row>
    <row r="29" spans="1:10" ht="38.25" x14ac:dyDescent="0.25">
      <c r="A29" s="262"/>
      <c r="B29" s="58" t="str">
        <f>+'Inv. Proyec. 23'!B9:C9</f>
        <v>Publicacion pliegos y adjudicación</v>
      </c>
      <c r="C29" s="32" t="s">
        <v>169</v>
      </c>
      <c r="D29" s="32" t="s">
        <v>147</v>
      </c>
      <c r="E29" s="26" t="s">
        <v>121</v>
      </c>
      <c r="F29" s="32" t="s">
        <v>2</v>
      </c>
      <c r="G29" s="29" t="s">
        <v>77</v>
      </c>
      <c r="H29" s="33" t="s">
        <v>119</v>
      </c>
      <c r="I29" s="32"/>
      <c r="J29" s="32"/>
    </row>
    <row r="30" spans="1:10" ht="38.25" x14ac:dyDescent="0.25">
      <c r="A30" s="262"/>
      <c r="B30" s="58" t="str">
        <f>+'Inv. Proyec. 23'!B10:C10</f>
        <v>realización proyecto</v>
      </c>
      <c r="C30" s="32" t="s">
        <v>148</v>
      </c>
      <c r="D30" s="32" t="s">
        <v>149</v>
      </c>
      <c r="E30" s="26" t="s">
        <v>121</v>
      </c>
      <c r="F30" s="32" t="s">
        <v>2</v>
      </c>
      <c r="G30" s="29" t="s">
        <v>77</v>
      </c>
      <c r="H30" s="33" t="s">
        <v>120</v>
      </c>
      <c r="I30" s="32"/>
      <c r="J30" s="32"/>
    </row>
    <row r="31" spans="1:10" ht="38.25" x14ac:dyDescent="0.25">
      <c r="A31" s="262"/>
      <c r="B31" s="58" t="str">
        <f>+'Inv. Proyec. 23'!B11:C11</f>
        <v>Socialización del proyecto</v>
      </c>
      <c r="C31" s="32" t="s">
        <v>173</v>
      </c>
      <c r="D31" s="32" t="s">
        <v>101</v>
      </c>
      <c r="E31" s="26" t="s">
        <v>121</v>
      </c>
      <c r="F31" s="32" t="s">
        <v>2</v>
      </c>
      <c r="G31" s="29" t="s">
        <v>77</v>
      </c>
      <c r="H31" s="33" t="s">
        <v>82</v>
      </c>
      <c r="I31" s="32"/>
      <c r="J31" s="32"/>
    </row>
    <row r="33" spans="1:10" ht="25.5" customHeight="1" x14ac:dyDescent="0.25">
      <c r="A33" s="263" t="str">
        <f>+'Proyectos 22 y 23'!A5</f>
        <v>Proyecto 24. Sistema integrado Multimodal de Transporte y Estación de Transferencia  - SIMUT &amp; ET.</v>
      </c>
      <c r="B33" s="264"/>
      <c r="C33" s="264"/>
      <c r="D33" s="264"/>
      <c r="E33" s="264"/>
      <c r="F33" s="264"/>
      <c r="G33" s="264"/>
      <c r="H33" s="264"/>
      <c r="I33" s="264"/>
      <c r="J33" s="265"/>
    </row>
    <row r="35" spans="1:10" x14ac:dyDescent="0.25">
      <c r="A35" s="246" t="s">
        <v>10</v>
      </c>
      <c r="B35" s="246"/>
      <c r="C35" s="246" t="s">
        <v>11</v>
      </c>
      <c r="D35" s="246"/>
      <c r="E35" s="246"/>
      <c r="F35" s="246"/>
      <c r="G35" s="246"/>
      <c r="H35" s="266" t="s">
        <v>12</v>
      </c>
      <c r="I35" s="266" t="s">
        <v>13</v>
      </c>
      <c r="J35" s="266" t="s">
        <v>14</v>
      </c>
    </row>
    <row r="36" spans="1:10" x14ac:dyDescent="0.25">
      <c r="A36" s="246"/>
      <c r="B36" s="246"/>
      <c r="C36" s="218" t="s">
        <v>15</v>
      </c>
      <c r="D36" s="218" t="s">
        <v>16</v>
      </c>
      <c r="E36" s="218" t="s">
        <v>17</v>
      </c>
      <c r="F36" s="218" t="s">
        <v>18</v>
      </c>
      <c r="G36" s="24" t="s">
        <v>19</v>
      </c>
      <c r="H36" s="267"/>
      <c r="I36" s="267"/>
      <c r="J36" s="267"/>
    </row>
    <row r="37" spans="1:10" ht="38.25" x14ac:dyDescent="0.25">
      <c r="A37" s="232" t="s">
        <v>78</v>
      </c>
      <c r="B37" s="56" t="str">
        <f>+B7</f>
        <v>Fin 1. Disminuye la contaminación ambiental</v>
      </c>
      <c r="C37" s="57" t="s">
        <v>22</v>
      </c>
      <c r="D37" s="26"/>
      <c r="E37" s="26"/>
      <c r="F37" s="26" t="s">
        <v>74</v>
      </c>
      <c r="G37" s="26" t="s">
        <v>75</v>
      </c>
      <c r="H37" s="26" t="s">
        <v>23</v>
      </c>
      <c r="I37" s="26"/>
      <c r="J37" s="26"/>
    </row>
    <row r="38" spans="1:10" ht="38.25" customHeight="1" x14ac:dyDescent="0.25">
      <c r="A38" s="233"/>
      <c r="B38" s="56" t="str">
        <f>+B8</f>
        <v>Fin 2. Disminuye la Disposición Final (DF)</v>
      </c>
      <c r="C38" s="57" t="s">
        <v>25</v>
      </c>
      <c r="D38" s="26"/>
      <c r="E38" s="26"/>
      <c r="F38" s="26" t="s">
        <v>74</v>
      </c>
      <c r="G38" s="26" t="s">
        <v>75</v>
      </c>
      <c r="H38" s="26" t="s">
        <v>26</v>
      </c>
      <c r="I38" s="26"/>
      <c r="J38" s="26"/>
    </row>
    <row r="39" spans="1:10" ht="17.25" customHeight="1" x14ac:dyDescent="0.25">
      <c r="A39" s="234"/>
      <c r="B39" s="56"/>
      <c r="C39" s="57"/>
      <c r="D39" s="26"/>
      <c r="E39" s="26"/>
      <c r="F39" s="26" t="s">
        <v>74</v>
      </c>
      <c r="G39" s="26" t="s">
        <v>75</v>
      </c>
      <c r="H39" s="26" t="s">
        <v>76</v>
      </c>
      <c r="I39" s="26"/>
      <c r="J39" s="26"/>
    </row>
    <row r="40" spans="1:10" ht="121.5" x14ac:dyDescent="0.25">
      <c r="A40" s="194" t="s">
        <v>79</v>
      </c>
      <c r="B40" s="195" t="str">
        <f>+'Ingreso Avance Objetivos 10-11'!A6</f>
        <v>Objetivo 11: Realizar un agenciamiento institucional de la alternativa de transporte férreo y estación de transferencia de Residuos Sólidos en el Valle de Aburrá</v>
      </c>
      <c r="C40" s="29" t="s">
        <v>228</v>
      </c>
      <c r="D40" s="29"/>
      <c r="E40" s="26"/>
      <c r="F40" s="26" t="s">
        <v>74</v>
      </c>
      <c r="G40" s="29" t="s">
        <v>77</v>
      </c>
      <c r="H40" s="26" t="s">
        <v>164</v>
      </c>
      <c r="I40" s="29"/>
      <c r="J40" s="29"/>
    </row>
    <row r="41" spans="1:10" ht="151.5" x14ac:dyDescent="0.25">
      <c r="A41" s="221" t="s">
        <v>32</v>
      </c>
      <c r="B41" s="58" t="str">
        <f>+'Proyectos 22 y 23'!B5</f>
        <v xml:space="preserve">Promover la interacción entre los diferentes actores relacionados de forma directa con la puesta en marcha del Sistema Integrado Multimodal de Transporte y la integración de una estación de transferencia de Residuos Sólidos. </v>
      </c>
      <c r="C41" s="29" t="s">
        <v>229</v>
      </c>
      <c r="D41" s="29"/>
      <c r="E41" s="26"/>
      <c r="F41" s="26" t="s">
        <v>74</v>
      </c>
      <c r="G41" s="29" t="s">
        <v>77</v>
      </c>
      <c r="H41" s="26" t="s">
        <v>166</v>
      </c>
      <c r="I41" s="29"/>
      <c r="J41" s="29"/>
    </row>
    <row r="42" spans="1:10" ht="38.25" x14ac:dyDescent="0.25">
      <c r="A42" s="262" t="s">
        <v>43</v>
      </c>
      <c r="B42" s="58">
        <f>+'Preinv. Proy. 22'!B37:C37</f>
        <v>0</v>
      </c>
      <c r="C42" s="32" t="s">
        <v>81</v>
      </c>
      <c r="D42" s="32" t="s">
        <v>80</v>
      </c>
      <c r="E42" s="26" t="s">
        <v>121</v>
      </c>
      <c r="F42" s="32" t="s">
        <v>2</v>
      </c>
      <c r="G42" s="29" t="s">
        <v>77</v>
      </c>
      <c r="H42" s="33" t="s">
        <v>119</v>
      </c>
      <c r="I42" s="32"/>
      <c r="J42" s="32"/>
    </row>
    <row r="43" spans="1:10" ht="38.25" x14ac:dyDescent="0.25">
      <c r="A43" s="262"/>
      <c r="B43" s="58">
        <f>+'Preinv. Proy. 22'!B38:C38</f>
        <v>0</v>
      </c>
      <c r="C43" s="32" t="s">
        <v>167</v>
      </c>
      <c r="D43" s="32" t="s">
        <v>168</v>
      </c>
      <c r="E43" s="26" t="s">
        <v>121</v>
      </c>
      <c r="F43" s="32" t="s">
        <v>2</v>
      </c>
      <c r="G43" s="29" t="s">
        <v>77</v>
      </c>
      <c r="H43" s="33" t="s">
        <v>119</v>
      </c>
      <c r="I43" s="32"/>
      <c r="J43" s="34"/>
    </row>
    <row r="44" spans="1:10" ht="38.25" x14ac:dyDescent="0.25">
      <c r="A44" s="262"/>
      <c r="B44" s="58">
        <f>+'Preinv. Proy. 22'!B39:C39</f>
        <v>0</v>
      </c>
      <c r="C44" s="32" t="s">
        <v>169</v>
      </c>
      <c r="D44" s="32" t="s">
        <v>147</v>
      </c>
      <c r="E44" s="26" t="s">
        <v>121</v>
      </c>
      <c r="F44" s="32" t="s">
        <v>2</v>
      </c>
      <c r="G44" s="29" t="s">
        <v>77</v>
      </c>
      <c r="H44" s="33" t="s">
        <v>119</v>
      </c>
      <c r="I44" s="32"/>
      <c r="J44" s="32"/>
    </row>
    <row r="45" spans="1:10" ht="38.25" x14ac:dyDescent="0.25">
      <c r="A45" s="262"/>
      <c r="B45" s="58">
        <f>+'Preinv. Proy. 22'!B40:C40</f>
        <v>0</v>
      </c>
      <c r="C45" s="32" t="s">
        <v>148</v>
      </c>
      <c r="D45" s="32" t="s">
        <v>149</v>
      </c>
      <c r="E45" s="26" t="s">
        <v>121</v>
      </c>
      <c r="F45" s="32" t="s">
        <v>2</v>
      </c>
      <c r="G45" s="29" t="s">
        <v>77</v>
      </c>
      <c r="H45" s="33" t="s">
        <v>120</v>
      </c>
      <c r="I45" s="32"/>
      <c r="J45" s="32"/>
    </row>
    <row r="46" spans="1:10" ht="38.25" x14ac:dyDescent="0.25">
      <c r="A46" s="262"/>
      <c r="B46" s="58">
        <f>+'Preinv. Proy. 22'!B41:C41</f>
        <v>0</v>
      </c>
      <c r="C46" s="32" t="s">
        <v>174</v>
      </c>
      <c r="D46" s="32" t="s">
        <v>101</v>
      </c>
      <c r="E46" s="26" t="s">
        <v>121</v>
      </c>
      <c r="F46" s="32" t="s">
        <v>2</v>
      </c>
      <c r="G46" s="29" t="s">
        <v>77</v>
      </c>
      <c r="H46" s="33" t="s">
        <v>82</v>
      </c>
      <c r="I46" s="32"/>
      <c r="J46" s="32"/>
    </row>
  </sheetData>
  <mergeCells count="25">
    <mergeCell ref="A7:A9"/>
    <mergeCell ref="A12:A16"/>
    <mergeCell ref="A1:J1"/>
    <mergeCell ref="A3:J3"/>
    <mergeCell ref="A5:B6"/>
    <mergeCell ref="C5:G5"/>
    <mergeCell ref="H5:H6"/>
    <mergeCell ref="I5:I6"/>
    <mergeCell ref="J5:J6"/>
    <mergeCell ref="A22:A24"/>
    <mergeCell ref="A27:A31"/>
    <mergeCell ref="A18:J18"/>
    <mergeCell ref="A20:B21"/>
    <mergeCell ref="C20:G20"/>
    <mergeCell ref="H20:H21"/>
    <mergeCell ref="I20:I21"/>
    <mergeCell ref="J20:J21"/>
    <mergeCell ref="A37:A39"/>
    <mergeCell ref="A42:A46"/>
    <mergeCell ref="A33:J33"/>
    <mergeCell ref="A35:B36"/>
    <mergeCell ref="C35:G35"/>
    <mergeCell ref="H35:H36"/>
    <mergeCell ref="I35:I36"/>
    <mergeCell ref="J35:J3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AE58-A5C2-4FC8-896A-0B9E2A526862}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6C25-AFC0-4051-857B-4637C367C452}">
  <dimension ref="A2:AK38"/>
  <sheetViews>
    <sheetView topLeftCell="D11" zoomScale="70" zoomScaleNormal="70" zoomScaleSheetLayoutView="80" workbookViewId="0">
      <selection activeCell="U13" sqref="U13:W13"/>
    </sheetView>
  </sheetViews>
  <sheetFormatPr baseColWidth="10" defaultRowHeight="12.75" outlineLevelCol="1" x14ac:dyDescent="0.2"/>
  <cols>
    <col min="1" max="1" width="5.28515625" style="38" customWidth="1"/>
    <col min="2" max="2" width="43" style="38" customWidth="1"/>
    <col min="3" max="3" width="15.140625" style="38" customWidth="1"/>
    <col min="4" max="4" width="16.5703125" style="38" customWidth="1"/>
    <col min="5" max="6" width="14.28515625" style="38" customWidth="1"/>
    <col min="7" max="7" width="15.28515625" style="38" customWidth="1"/>
    <col min="8" max="8" width="14.7109375" style="38" customWidth="1"/>
    <col min="9" max="9" width="14.42578125" style="38" customWidth="1"/>
    <col min="10" max="10" width="21.7109375" style="38" customWidth="1"/>
    <col min="11" max="11" width="13.85546875" style="38" customWidth="1"/>
    <col min="12" max="12" width="12.140625" style="38" customWidth="1"/>
    <col min="13" max="13" width="18.7109375" style="38" customWidth="1"/>
    <col min="14" max="14" width="17" style="38" customWidth="1"/>
    <col min="15" max="15" width="12.85546875" style="38" customWidth="1"/>
    <col min="16" max="16" width="18" style="38" customWidth="1"/>
    <col min="17" max="17" width="13.7109375" style="38" customWidth="1"/>
    <col min="18" max="18" width="10" style="38" customWidth="1"/>
    <col min="19" max="20" width="5.7109375" style="38" customWidth="1" outlineLevel="1"/>
    <col min="21" max="21" width="7" style="38" customWidth="1" outlineLevel="1"/>
    <col min="22" max="22" width="5.7109375" style="38" customWidth="1" outlineLevel="1"/>
    <col min="23" max="23" width="6.7109375" style="38" customWidth="1" outlineLevel="1"/>
    <col min="24" max="24" width="5.7109375" style="38" customWidth="1"/>
    <col min="25" max="261" width="11.42578125" style="38"/>
    <col min="262" max="262" width="29.7109375" style="38" customWidth="1"/>
    <col min="263" max="263" width="15.140625" style="38" customWidth="1"/>
    <col min="264" max="264" width="16.5703125" style="38" customWidth="1"/>
    <col min="265" max="265" width="15.140625" style="38" bestFit="1" customWidth="1"/>
    <col min="266" max="266" width="8" style="38" bestFit="1" customWidth="1"/>
    <col min="267" max="267" width="17.28515625" style="38" customWidth="1"/>
    <col min="268" max="268" width="10.28515625" style="38" customWidth="1"/>
    <col min="269" max="269" width="8" style="38" bestFit="1" customWidth="1"/>
    <col min="270" max="270" width="18.140625" style="38" customWidth="1"/>
    <col min="271" max="271" width="9.7109375" style="38" customWidth="1"/>
    <col min="272" max="272" width="10.140625" style="38" customWidth="1"/>
    <col min="273" max="273" width="17.7109375" style="38" bestFit="1" customWidth="1"/>
    <col min="274" max="274" width="10" style="38" customWidth="1"/>
    <col min="275" max="517" width="11.42578125" style="38"/>
    <col min="518" max="518" width="29.7109375" style="38" customWidth="1"/>
    <col min="519" max="519" width="15.140625" style="38" customWidth="1"/>
    <col min="520" max="520" width="16.5703125" style="38" customWidth="1"/>
    <col min="521" max="521" width="15.140625" style="38" bestFit="1" customWidth="1"/>
    <col min="522" max="522" width="8" style="38" bestFit="1" customWidth="1"/>
    <col min="523" max="523" width="17.28515625" style="38" customWidth="1"/>
    <col min="524" max="524" width="10.28515625" style="38" customWidth="1"/>
    <col min="525" max="525" width="8" style="38" bestFit="1" customWidth="1"/>
    <col min="526" max="526" width="18.140625" style="38" customWidth="1"/>
    <col min="527" max="527" width="9.7109375" style="38" customWidth="1"/>
    <col min="528" max="528" width="10.140625" style="38" customWidth="1"/>
    <col min="529" max="529" width="17.7109375" style="38" bestFit="1" customWidth="1"/>
    <col min="530" max="530" width="10" style="38" customWidth="1"/>
    <col min="531" max="773" width="11.42578125" style="38"/>
    <col min="774" max="774" width="29.7109375" style="38" customWidth="1"/>
    <col min="775" max="775" width="15.140625" style="38" customWidth="1"/>
    <col min="776" max="776" width="16.5703125" style="38" customWidth="1"/>
    <col min="777" max="777" width="15.140625" style="38" bestFit="1" customWidth="1"/>
    <col min="778" max="778" width="8" style="38" bestFit="1" customWidth="1"/>
    <col min="779" max="779" width="17.28515625" style="38" customWidth="1"/>
    <col min="780" max="780" width="10.28515625" style="38" customWidth="1"/>
    <col min="781" max="781" width="8" style="38" bestFit="1" customWidth="1"/>
    <col min="782" max="782" width="18.140625" style="38" customWidth="1"/>
    <col min="783" max="783" width="9.7109375" style="38" customWidth="1"/>
    <col min="784" max="784" width="10.140625" style="38" customWidth="1"/>
    <col min="785" max="785" width="17.7109375" style="38" bestFit="1" customWidth="1"/>
    <col min="786" max="786" width="10" style="38" customWidth="1"/>
    <col min="787" max="1029" width="11.42578125" style="38"/>
    <col min="1030" max="1030" width="29.7109375" style="38" customWidth="1"/>
    <col min="1031" max="1031" width="15.140625" style="38" customWidth="1"/>
    <col min="1032" max="1032" width="16.5703125" style="38" customWidth="1"/>
    <col min="1033" max="1033" width="15.140625" style="38" bestFit="1" customWidth="1"/>
    <col min="1034" max="1034" width="8" style="38" bestFit="1" customWidth="1"/>
    <col min="1035" max="1035" width="17.28515625" style="38" customWidth="1"/>
    <col min="1036" max="1036" width="10.28515625" style="38" customWidth="1"/>
    <col min="1037" max="1037" width="8" style="38" bestFit="1" customWidth="1"/>
    <col min="1038" max="1038" width="18.140625" style="38" customWidth="1"/>
    <col min="1039" max="1039" width="9.7109375" style="38" customWidth="1"/>
    <col min="1040" max="1040" width="10.140625" style="38" customWidth="1"/>
    <col min="1041" max="1041" width="17.7109375" style="38" bestFit="1" customWidth="1"/>
    <col min="1042" max="1042" width="10" style="38" customWidth="1"/>
    <col min="1043" max="1285" width="11.42578125" style="38"/>
    <col min="1286" max="1286" width="29.7109375" style="38" customWidth="1"/>
    <col min="1287" max="1287" width="15.140625" style="38" customWidth="1"/>
    <col min="1288" max="1288" width="16.5703125" style="38" customWidth="1"/>
    <col min="1289" max="1289" width="15.140625" style="38" bestFit="1" customWidth="1"/>
    <col min="1290" max="1290" width="8" style="38" bestFit="1" customWidth="1"/>
    <col min="1291" max="1291" width="17.28515625" style="38" customWidth="1"/>
    <col min="1292" max="1292" width="10.28515625" style="38" customWidth="1"/>
    <col min="1293" max="1293" width="8" style="38" bestFit="1" customWidth="1"/>
    <col min="1294" max="1294" width="18.140625" style="38" customWidth="1"/>
    <col min="1295" max="1295" width="9.7109375" style="38" customWidth="1"/>
    <col min="1296" max="1296" width="10.140625" style="38" customWidth="1"/>
    <col min="1297" max="1297" width="17.7109375" style="38" bestFit="1" customWidth="1"/>
    <col min="1298" max="1298" width="10" style="38" customWidth="1"/>
    <col min="1299" max="1541" width="11.42578125" style="38"/>
    <col min="1542" max="1542" width="29.7109375" style="38" customWidth="1"/>
    <col min="1543" max="1543" width="15.140625" style="38" customWidth="1"/>
    <col min="1544" max="1544" width="16.5703125" style="38" customWidth="1"/>
    <col min="1545" max="1545" width="15.140625" style="38" bestFit="1" customWidth="1"/>
    <col min="1546" max="1546" width="8" style="38" bestFit="1" customWidth="1"/>
    <col min="1547" max="1547" width="17.28515625" style="38" customWidth="1"/>
    <col min="1548" max="1548" width="10.28515625" style="38" customWidth="1"/>
    <col min="1549" max="1549" width="8" style="38" bestFit="1" customWidth="1"/>
    <col min="1550" max="1550" width="18.140625" style="38" customWidth="1"/>
    <col min="1551" max="1551" width="9.7109375" style="38" customWidth="1"/>
    <col min="1552" max="1552" width="10.140625" style="38" customWidth="1"/>
    <col min="1553" max="1553" width="17.7109375" style="38" bestFit="1" customWidth="1"/>
    <col min="1554" max="1554" width="10" style="38" customWidth="1"/>
    <col min="1555" max="1797" width="11.42578125" style="38"/>
    <col min="1798" max="1798" width="29.7109375" style="38" customWidth="1"/>
    <col min="1799" max="1799" width="15.140625" style="38" customWidth="1"/>
    <col min="1800" max="1800" width="16.5703125" style="38" customWidth="1"/>
    <col min="1801" max="1801" width="15.140625" style="38" bestFit="1" customWidth="1"/>
    <col min="1802" max="1802" width="8" style="38" bestFit="1" customWidth="1"/>
    <col min="1803" max="1803" width="17.28515625" style="38" customWidth="1"/>
    <col min="1804" max="1804" width="10.28515625" style="38" customWidth="1"/>
    <col min="1805" max="1805" width="8" style="38" bestFit="1" customWidth="1"/>
    <col min="1806" max="1806" width="18.140625" style="38" customWidth="1"/>
    <col min="1807" max="1807" width="9.7109375" style="38" customWidth="1"/>
    <col min="1808" max="1808" width="10.140625" style="38" customWidth="1"/>
    <col min="1809" max="1809" width="17.7109375" style="38" bestFit="1" customWidth="1"/>
    <col min="1810" max="1810" width="10" style="38" customWidth="1"/>
    <col min="1811" max="2053" width="11.42578125" style="38"/>
    <col min="2054" max="2054" width="29.7109375" style="38" customWidth="1"/>
    <col min="2055" max="2055" width="15.140625" style="38" customWidth="1"/>
    <col min="2056" max="2056" width="16.5703125" style="38" customWidth="1"/>
    <col min="2057" max="2057" width="15.140625" style="38" bestFit="1" customWidth="1"/>
    <col min="2058" max="2058" width="8" style="38" bestFit="1" customWidth="1"/>
    <col min="2059" max="2059" width="17.28515625" style="38" customWidth="1"/>
    <col min="2060" max="2060" width="10.28515625" style="38" customWidth="1"/>
    <col min="2061" max="2061" width="8" style="38" bestFit="1" customWidth="1"/>
    <col min="2062" max="2062" width="18.140625" style="38" customWidth="1"/>
    <col min="2063" max="2063" width="9.7109375" style="38" customWidth="1"/>
    <col min="2064" max="2064" width="10.140625" style="38" customWidth="1"/>
    <col min="2065" max="2065" width="17.7109375" style="38" bestFit="1" customWidth="1"/>
    <col min="2066" max="2066" width="10" style="38" customWidth="1"/>
    <col min="2067" max="2309" width="11.42578125" style="38"/>
    <col min="2310" max="2310" width="29.7109375" style="38" customWidth="1"/>
    <col min="2311" max="2311" width="15.140625" style="38" customWidth="1"/>
    <col min="2312" max="2312" width="16.5703125" style="38" customWidth="1"/>
    <col min="2313" max="2313" width="15.140625" style="38" bestFit="1" customWidth="1"/>
    <col min="2314" max="2314" width="8" style="38" bestFit="1" customWidth="1"/>
    <col min="2315" max="2315" width="17.28515625" style="38" customWidth="1"/>
    <col min="2316" max="2316" width="10.28515625" style="38" customWidth="1"/>
    <col min="2317" max="2317" width="8" style="38" bestFit="1" customWidth="1"/>
    <col min="2318" max="2318" width="18.140625" style="38" customWidth="1"/>
    <col min="2319" max="2319" width="9.7109375" style="38" customWidth="1"/>
    <col min="2320" max="2320" width="10.140625" style="38" customWidth="1"/>
    <col min="2321" max="2321" width="17.7109375" style="38" bestFit="1" customWidth="1"/>
    <col min="2322" max="2322" width="10" style="38" customWidth="1"/>
    <col min="2323" max="2565" width="11.42578125" style="38"/>
    <col min="2566" max="2566" width="29.7109375" style="38" customWidth="1"/>
    <col min="2567" max="2567" width="15.140625" style="38" customWidth="1"/>
    <col min="2568" max="2568" width="16.5703125" style="38" customWidth="1"/>
    <col min="2569" max="2569" width="15.140625" style="38" bestFit="1" customWidth="1"/>
    <col min="2570" max="2570" width="8" style="38" bestFit="1" customWidth="1"/>
    <col min="2571" max="2571" width="17.28515625" style="38" customWidth="1"/>
    <col min="2572" max="2572" width="10.28515625" style="38" customWidth="1"/>
    <col min="2573" max="2573" width="8" style="38" bestFit="1" customWidth="1"/>
    <col min="2574" max="2574" width="18.140625" style="38" customWidth="1"/>
    <col min="2575" max="2575" width="9.7109375" style="38" customWidth="1"/>
    <col min="2576" max="2576" width="10.140625" style="38" customWidth="1"/>
    <col min="2577" max="2577" width="17.7109375" style="38" bestFit="1" customWidth="1"/>
    <col min="2578" max="2578" width="10" style="38" customWidth="1"/>
    <col min="2579" max="2821" width="11.42578125" style="38"/>
    <col min="2822" max="2822" width="29.7109375" style="38" customWidth="1"/>
    <col min="2823" max="2823" width="15.140625" style="38" customWidth="1"/>
    <col min="2824" max="2824" width="16.5703125" style="38" customWidth="1"/>
    <col min="2825" max="2825" width="15.140625" style="38" bestFit="1" customWidth="1"/>
    <col min="2826" max="2826" width="8" style="38" bestFit="1" customWidth="1"/>
    <col min="2827" max="2827" width="17.28515625" style="38" customWidth="1"/>
    <col min="2828" max="2828" width="10.28515625" style="38" customWidth="1"/>
    <col min="2829" max="2829" width="8" style="38" bestFit="1" customWidth="1"/>
    <col min="2830" max="2830" width="18.140625" style="38" customWidth="1"/>
    <col min="2831" max="2831" width="9.7109375" style="38" customWidth="1"/>
    <col min="2832" max="2832" width="10.140625" style="38" customWidth="1"/>
    <col min="2833" max="2833" width="17.7109375" style="38" bestFit="1" customWidth="1"/>
    <col min="2834" max="2834" width="10" style="38" customWidth="1"/>
    <col min="2835" max="3077" width="11.42578125" style="38"/>
    <col min="3078" max="3078" width="29.7109375" style="38" customWidth="1"/>
    <col min="3079" max="3079" width="15.140625" style="38" customWidth="1"/>
    <col min="3080" max="3080" width="16.5703125" style="38" customWidth="1"/>
    <col min="3081" max="3081" width="15.140625" style="38" bestFit="1" customWidth="1"/>
    <col min="3082" max="3082" width="8" style="38" bestFit="1" customWidth="1"/>
    <col min="3083" max="3083" width="17.28515625" style="38" customWidth="1"/>
    <col min="3084" max="3084" width="10.28515625" style="38" customWidth="1"/>
    <col min="3085" max="3085" width="8" style="38" bestFit="1" customWidth="1"/>
    <col min="3086" max="3086" width="18.140625" style="38" customWidth="1"/>
    <col min="3087" max="3087" width="9.7109375" style="38" customWidth="1"/>
    <col min="3088" max="3088" width="10.140625" style="38" customWidth="1"/>
    <col min="3089" max="3089" width="17.7109375" style="38" bestFit="1" customWidth="1"/>
    <col min="3090" max="3090" width="10" style="38" customWidth="1"/>
    <col min="3091" max="3333" width="11.42578125" style="38"/>
    <col min="3334" max="3334" width="29.7109375" style="38" customWidth="1"/>
    <col min="3335" max="3335" width="15.140625" style="38" customWidth="1"/>
    <col min="3336" max="3336" width="16.5703125" style="38" customWidth="1"/>
    <col min="3337" max="3337" width="15.140625" style="38" bestFit="1" customWidth="1"/>
    <col min="3338" max="3338" width="8" style="38" bestFit="1" customWidth="1"/>
    <col min="3339" max="3339" width="17.28515625" style="38" customWidth="1"/>
    <col min="3340" max="3340" width="10.28515625" style="38" customWidth="1"/>
    <col min="3341" max="3341" width="8" style="38" bestFit="1" customWidth="1"/>
    <col min="3342" max="3342" width="18.140625" style="38" customWidth="1"/>
    <col min="3343" max="3343" width="9.7109375" style="38" customWidth="1"/>
    <col min="3344" max="3344" width="10.140625" style="38" customWidth="1"/>
    <col min="3345" max="3345" width="17.7109375" style="38" bestFit="1" customWidth="1"/>
    <col min="3346" max="3346" width="10" style="38" customWidth="1"/>
    <col min="3347" max="3589" width="11.42578125" style="38"/>
    <col min="3590" max="3590" width="29.7109375" style="38" customWidth="1"/>
    <col min="3591" max="3591" width="15.140625" style="38" customWidth="1"/>
    <col min="3592" max="3592" width="16.5703125" style="38" customWidth="1"/>
    <col min="3593" max="3593" width="15.140625" style="38" bestFit="1" customWidth="1"/>
    <col min="3594" max="3594" width="8" style="38" bestFit="1" customWidth="1"/>
    <col min="3595" max="3595" width="17.28515625" style="38" customWidth="1"/>
    <col min="3596" max="3596" width="10.28515625" style="38" customWidth="1"/>
    <col min="3597" max="3597" width="8" style="38" bestFit="1" customWidth="1"/>
    <col min="3598" max="3598" width="18.140625" style="38" customWidth="1"/>
    <col min="3599" max="3599" width="9.7109375" style="38" customWidth="1"/>
    <col min="3600" max="3600" width="10.140625" style="38" customWidth="1"/>
    <col min="3601" max="3601" width="17.7109375" style="38" bestFit="1" customWidth="1"/>
    <col min="3602" max="3602" width="10" style="38" customWidth="1"/>
    <col min="3603" max="3845" width="11.42578125" style="38"/>
    <col min="3846" max="3846" width="29.7109375" style="38" customWidth="1"/>
    <col min="3847" max="3847" width="15.140625" style="38" customWidth="1"/>
    <col min="3848" max="3848" width="16.5703125" style="38" customWidth="1"/>
    <col min="3849" max="3849" width="15.140625" style="38" bestFit="1" customWidth="1"/>
    <col min="3850" max="3850" width="8" style="38" bestFit="1" customWidth="1"/>
    <col min="3851" max="3851" width="17.28515625" style="38" customWidth="1"/>
    <col min="3852" max="3852" width="10.28515625" style="38" customWidth="1"/>
    <col min="3853" max="3853" width="8" style="38" bestFit="1" customWidth="1"/>
    <col min="3854" max="3854" width="18.140625" style="38" customWidth="1"/>
    <col min="3855" max="3855" width="9.7109375" style="38" customWidth="1"/>
    <col min="3856" max="3856" width="10.140625" style="38" customWidth="1"/>
    <col min="3857" max="3857" width="17.7109375" style="38" bestFit="1" customWidth="1"/>
    <col min="3858" max="3858" width="10" style="38" customWidth="1"/>
    <col min="3859" max="4101" width="11.42578125" style="38"/>
    <col min="4102" max="4102" width="29.7109375" style="38" customWidth="1"/>
    <col min="4103" max="4103" width="15.140625" style="38" customWidth="1"/>
    <col min="4104" max="4104" width="16.5703125" style="38" customWidth="1"/>
    <col min="4105" max="4105" width="15.140625" style="38" bestFit="1" customWidth="1"/>
    <col min="4106" max="4106" width="8" style="38" bestFit="1" customWidth="1"/>
    <col min="4107" max="4107" width="17.28515625" style="38" customWidth="1"/>
    <col min="4108" max="4108" width="10.28515625" style="38" customWidth="1"/>
    <col min="4109" max="4109" width="8" style="38" bestFit="1" customWidth="1"/>
    <col min="4110" max="4110" width="18.140625" style="38" customWidth="1"/>
    <col min="4111" max="4111" width="9.7109375" style="38" customWidth="1"/>
    <col min="4112" max="4112" width="10.140625" style="38" customWidth="1"/>
    <col min="4113" max="4113" width="17.7109375" style="38" bestFit="1" customWidth="1"/>
    <col min="4114" max="4114" width="10" style="38" customWidth="1"/>
    <col min="4115" max="4357" width="11.42578125" style="38"/>
    <col min="4358" max="4358" width="29.7109375" style="38" customWidth="1"/>
    <col min="4359" max="4359" width="15.140625" style="38" customWidth="1"/>
    <col min="4360" max="4360" width="16.5703125" style="38" customWidth="1"/>
    <col min="4361" max="4361" width="15.140625" style="38" bestFit="1" customWidth="1"/>
    <col min="4362" max="4362" width="8" style="38" bestFit="1" customWidth="1"/>
    <col min="4363" max="4363" width="17.28515625" style="38" customWidth="1"/>
    <col min="4364" max="4364" width="10.28515625" style="38" customWidth="1"/>
    <col min="4365" max="4365" width="8" style="38" bestFit="1" customWidth="1"/>
    <col min="4366" max="4366" width="18.140625" style="38" customWidth="1"/>
    <col min="4367" max="4367" width="9.7109375" style="38" customWidth="1"/>
    <col min="4368" max="4368" width="10.140625" style="38" customWidth="1"/>
    <col min="4369" max="4369" width="17.7109375" style="38" bestFit="1" customWidth="1"/>
    <col min="4370" max="4370" width="10" style="38" customWidth="1"/>
    <col min="4371" max="4613" width="11.42578125" style="38"/>
    <col min="4614" max="4614" width="29.7109375" style="38" customWidth="1"/>
    <col min="4615" max="4615" width="15.140625" style="38" customWidth="1"/>
    <col min="4616" max="4616" width="16.5703125" style="38" customWidth="1"/>
    <col min="4617" max="4617" width="15.140625" style="38" bestFit="1" customWidth="1"/>
    <col min="4618" max="4618" width="8" style="38" bestFit="1" customWidth="1"/>
    <col min="4619" max="4619" width="17.28515625" style="38" customWidth="1"/>
    <col min="4620" max="4620" width="10.28515625" style="38" customWidth="1"/>
    <col min="4621" max="4621" width="8" style="38" bestFit="1" customWidth="1"/>
    <col min="4622" max="4622" width="18.140625" style="38" customWidth="1"/>
    <col min="4623" max="4623" width="9.7109375" style="38" customWidth="1"/>
    <col min="4624" max="4624" width="10.140625" style="38" customWidth="1"/>
    <col min="4625" max="4625" width="17.7109375" style="38" bestFit="1" customWidth="1"/>
    <col min="4626" max="4626" width="10" style="38" customWidth="1"/>
    <col min="4627" max="4869" width="11.42578125" style="38"/>
    <col min="4870" max="4870" width="29.7109375" style="38" customWidth="1"/>
    <col min="4871" max="4871" width="15.140625" style="38" customWidth="1"/>
    <col min="4872" max="4872" width="16.5703125" style="38" customWidth="1"/>
    <col min="4873" max="4873" width="15.140625" style="38" bestFit="1" customWidth="1"/>
    <col min="4874" max="4874" width="8" style="38" bestFit="1" customWidth="1"/>
    <col min="4875" max="4875" width="17.28515625" style="38" customWidth="1"/>
    <col min="4876" max="4876" width="10.28515625" style="38" customWidth="1"/>
    <col min="4877" max="4877" width="8" style="38" bestFit="1" customWidth="1"/>
    <col min="4878" max="4878" width="18.140625" style="38" customWidth="1"/>
    <col min="4879" max="4879" width="9.7109375" style="38" customWidth="1"/>
    <col min="4880" max="4880" width="10.140625" style="38" customWidth="1"/>
    <col min="4881" max="4881" width="17.7109375" style="38" bestFit="1" customWidth="1"/>
    <col min="4882" max="4882" width="10" style="38" customWidth="1"/>
    <col min="4883" max="5125" width="11.42578125" style="38"/>
    <col min="5126" max="5126" width="29.7109375" style="38" customWidth="1"/>
    <col min="5127" max="5127" width="15.140625" style="38" customWidth="1"/>
    <col min="5128" max="5128" width="16.5703125" style="38" customWidth="1"/>
    <col min="5129" max="5129" width="15.140625" style="38" bestFit="1" customWidth="1"/>
    <col min="5130" max="5130" width="8" style="38" bestFit="1" customWidth="1"/>
    <col min="5131" max="5131" width="17.28515625" style="38" customWidth="1"/>
    <col min="5132" max="5132" width="10.28515625" style="38" customWidth="1"/>
    <col min="5133" max="5133" width="8" style="38" bestFit="1" customWidth="1"/>
    <col min="5134" max="5134" width="18.140625" style="38" customWidth="1"/>
    <col min="5135" max="5135" width="9.7109375" style="38" customWidth="1"/>
    <col min="5136" max="5136" width="10.140625" style="38" customWidth="1"/>
    <col min="5137" max="5137" width="17.7109375" style="38" bestFit="1" customWidth="1"/>
    <col min="5138" max="5138" width="10" style="38" customWidth="1"/>
    <col min="5139" max="5381" width="11.42578125" style="38"/>
    <col min="5382" max="5382" width="29.7109375" style="38" customWidth="1"/>
    <col min="5383" max="5383" width="15.140625" style="38" customWidth="1"/>
    <col min="5384" max="5384" width="16.5703125" style="38" customWidth="1"/>
    <col min="5385" max="5385" width="15.140625" style="38" bestFit="1" customWidth="1"/>
    <col min="5386" max="5386" width="8" style="38" bestFit="1" customWidth="1"/>
    <col min="5387" max="5387" width="17.28515625" style="38" customWidth="1"/>
    <col min="5388" max="5388" width="10.28515625" style="38" customWidth="1"/>
    <col min="5389" max="5389" width="8" style="38" bestFit="1" customWidth="1"/>
    <col min="5390" max="5390" width="18.140625" style="38" customWidth="1"/>
    <col min="5391" max="5391" width="9.7109375" style="38" customWidth="1"/>
    <col min="5392" max="5392" width="10.140625" style="38" customWidth="1"/>
    <col min="5393" max="5393" width="17.7109375" style="38" bestFit="1" customWidth="1"/>
    <col min="5394" max="5394" width="10" style="38" customWidth="1"/>
    <col min="5395" max="5637" width="11.42578125" style="38"/>
    <col min="5638" max="5638" width="29.7109375" style="38" customWidth="1"/>
    <col min="5639" max="5639" width="15.140625" style="38" customWidth="1"/>
    <col min="5640" max="5640" width="16.5703125" style="38" customWidth="1"/>
    <col min="5641" max="5641" width="15.140625" style="38" bestFit="1" customWidth="1"/>
    <col min="5642" max="5642" width="8" style="38" bestFit="1" customWidth="1"/>
    <col min="5643" max="5643" width="17.28515625" style="38" customWidth="1"/>
    <col min="5644" max="5644" width="10.28515625" style="38" customWidth="1"/>
    <col min="5645" max="5645" width="8" style="38" bestFit="1" customWidth="1"/>
    <col min="5646" max="5646" width="18.140625" style="38" customWidth="1"/>
    <col min="5647" max="5647" width="9.7109375" style="38" customWidth="1"/>
    <col min="5648" max="5648" width="10.140625" style="38" customWidth="1"/>
    <col min="5649" max="5649" width="17.7109375" style="38" bestFit="1" customWidth="1"/>
    <col min="5650" max="5650" width="10" style="38" customWidth="1"/>
    <col min="5651" max="5893" width="11.42578125" style="38"/>
    <col min="5894" max="5894" width="29.7109375" style="38" customWidth="1"/>
    <col min="5895" max="5895" width="15.140625" style="38" customWidth="1"/>
    <col min="5896" max="5896" width="16.5703125" style="38" customWidth="1"/>
    <col min="5897" max="5897" width="15.140625" style="38" bestFit="1" customWidth="1"/>
    <col min="5898" max="5898" width="8" style="38" bestFit="1" customWidth="1"/>
    <col min="5899" max="5899" width="17.28515625" style="38" customWidth="1"/>
    <col min="5900" max="5900" width="10.28515625" style="38" customWidth="1"/>
    <col min="5901" max="5901" width="8" style="38" bestFit="1" customWidth="1"/>
    <col min="5902" max="5902" width="18.140625" style="38" customWidth="1"/>
    <col min="5903" max="5903" width="9.7109375" style="38" customWidth="1"/>
    <col min="5904" max="5904" width="10.140625" style="38" customWidth="1"/>
    <col min="5905" max="5905" width="17.7109375" style="38" bestFit="1" customWidth="1"/>
    <col min="5906" max="5906" width="10" style="38" customWidth="1"/>
    <col min="5907" max="6149" width="11.42578125" style="38"/>
    <col min="6150" max="6150" width="29.7109375" style="38" customWidth="1"/>
    <col min="6151" max="6151" width="15.140625" style="38" customWidth="1"/>
    <col min="6152" max="6152" width="16.5703125" style="38" customWidth="1"/>
    <col min="6153" max="6153" width="15.140625" style="38" bestFit="1" customWidth="1"/>
    <col min="6154" max="6154" width="8" style="38" bestFit="1" customWidth="1"/>
    <col min="6155" max="6155" width="17.28515625" style="38" customWidth="1"/>
    <col min="6156" max="6156" width="10.28515625" style="38" customWidth="1"/>
    <col min="6157" max="6157" width="8" style="38" bestFit="1" customWidth="1"/>
    <col min="6158" max="6158" width="18.140625" style="38" customWidth="1"/>
    <col min="6159" max="6159" width="9.7109375" style="38" customWidth="1"/>
    <col min="6160" max="6160" width="10.140625" style="38" customWidth="1"/>
    <col min="6161" max="6161" width="17.7109375" style="38" bestFit="1" customWidth="1"/>
    <col min="6162" max="6162" width="10" style="38" customWidth="1"/>
    <col min="6163" max="6405" width="11.42578125" style="38"/>
    <col min="6406" max="6406" width="29.7109375" style="38" customWidth="1"/>
    <col min="6407" max="6407" width="15.140625" style="38" customWidth="1"/>
    <col min="6408" max="6408" width="16.5703125" style="38" customWidth="1"/>
    <col min="6409" max="6409" width="15.140625" style="38" bestFit="1" customWidth="1"/>
    <col min="6410" max="6410" width="8" style="38" bestFit="1" customWidth="1"/>
    <col min="6411" max="6411" width="17.28515625" style="38" customWidth="1"/>
    <col min="6412" max="6412" width="10.28515625" style="38" customWidth="1"/>
    <col min="6413" max="6413" width="8" style="38" bestFit="1" customWidth="1"/>
    <col min="6414" max="6414" width="18.140625" style="38" customWidth="1"/>
    <col min="6415" max="6415" width="9.7109375" style="38" customWidth="1"/>
    <col min="6416" max="6416" width="10.140625" style="38" customWidth="1"/>
    <col min="6417" max="6417" width="17.7109375" style="38" bestFit="1" customWidth="1"/>
    <col min="6418" max="6418" width="10" style="38" customWidth="1"/>
    <col min="6419" max="6661" width="11.42578125" style="38"/>
    <col min="6662" max="6662" width="29.7109375" style="38" customWidth="1"/>
    <col min="6663" max="6663" width="15.140625" style="38" customWidth="1"/>
    <col min="6664" max="6664" width="16.5703125" style="38" customWidth="1"/>
    <col min="6665" max="6665" width="15.140625" style="38" bestFit="1" customWidth="1"/>
    <col min="6666" max="6666" width="8" style="38" bestFit="1" customWidth="1"/>
    <col min="6667" max="6667" width="17.28515625" style="38" customWidth="1"/>
    <col min="6668" max="6668" width="10.28515625" style="38" customWidth="1"/>
    <col min="6669" max="6669" width="8" style="38" bestFit="1" customWidth="1"/>
    <col min="6670" max="6670" width="18.140625" style="38" customWidth="1"/>
    <col min="6671" max="6671" width="9.7109375" style="38" customWidth="1"/>
    <col min="6672" max="6672" width="10.140625" style="38" customWidth="1"/>
    <col min="6673" max="6673" width="17.7109375" style="38" bestFit="1" customWidth="1"/>
    <col min="6674" max="6674" width="10" style="38" customWidth="1"/>
    <col min="6675" max="6917" width="11.42578125" style="38"/>
    <col min="6918" max="6918" width="29.7109375" style="38" customWidth="1"/>
    <col min="6919" max="6919" width="15.140625" style="38" customWidth="1"/>
    <col min="6920" max="6920" width="16.5703125" style="38" customWidth="1"/>
    <col min="6921" max="6921" width="15.140625" style="38" bestFit="1" customWidth="1"/>
    <col min="6922" max="6922" width="8" style="38" bestFit="1" customWidth="1"/>
    <col min="6923" max="6923" width="17.28515625" style="38" customWidth="1"/>
    <col min="6924" max="6924" width="10.28515625" style="38" customWidth="1"/>
    <col min="6925" max="6925" width="8" style="38" bestFit="1" customWidth="1"/>
    <col min="6926" max="6926" width="18.140625" style="38" customWidth="1"/>
    <col min="6927" max="6927" width="9.7109375" style="38" customWidth="1"/>
    <col min="6928" max="6928" width="10.140625" style="38" customWidth="1"/>
    <col min="6929" max="6929" width="17.7109375" style="38" bestFit="1" customWidth="1"/>
    <col min="6930" max="6930" width="10" style="38" customWidth="1"/>
    <col min="6931" max="7173" width="11.42578125" style="38"/>
    <col min="7174" max="7174" width="29.7109375" style="38" customWidth="1"/>
    <col min="7175" max="7175" width="15.140625" style="38" customWidth="1"/>
    <col min="7176" max="7176" width="16.5703125" style="38" customWidth="1"/>
    <col min="7177" max="7177" width="15.140625" style="38" bestFit="1" customWidth="1"/>
    <col min="7178" max="7178" width="8" style="38" bestFit="1" customWidth="1"/>
    <col min="7179" max="7179" width="17.28515625" style="38" customWidth="1"/>
    <col min="7180" max="7180" width="10.28515625" style="38" customWidth="1"/>
    <col min="7181" max="7181" width="8" style="38" bestFit="1" customWidth="1"/>
    <col min="7182" max="7182" width="18.140625" style="38" customWidth="1"/>
    <col min="7183" max="7183" width="9.7109375" style="38" customWidth="1"/>
    <col min="7184" max="7184" width="10.140625" style="38" customWidth="1"/>
    <col min="7185" max="7185" width="17.7109375" style="38" bestFit="1" customWidth="1"/>
    <col min="7186" max="7186" width="10" style="38" customWidth="1"/>
    <col min="7187" max="7429" width="11.42578125" style="38"/>
    <col min="7430" max="7430" width="29.7109375" style="38" customWidth="1"/>
    <col min="7431" max="7431" width="15.140625" style="38" customWidth="1"/>
    <col min="7432" max="7432" width="16.5703125" style="38" customWidth="1"/>
    <col min="7433" max="7433" width="15.140625" style="38" bestFit="1" customWidth="1"/>
    <col min="7434" max="7434" width="8" style="38" bestFit="1" customWidth="1"/>
    <col min="7435" max="7435" width="17.28515625" style="38" customWidth="1"/>
    <col min="7436" max="7436" width="10.28515625" style="38" customWidth="1"/>
    <col min="7437" max="7437" width="8" style="38" bestFit="1" customWidth="1"/>
    <col min="7438" max="7438" width="18.140625" style="38" customWidth="1"/>
    <col min="7439" max="7439" width="9.7109375" style="38" customWidth="1"/>
    <col min="7440" max="7440" width="10.140625" style="38" customWidth="1"/>
    <col min="7441" max="7441" width="17.7109375" style="38" bestFit="1" customWidth="1"/>
    <col min="7442" max="7442" width="10" style="38" customWidth="1"/>
    <col min="7443" max="7685" width="11.42578125" style="38"/>
    <col min="7686" max="7686" width="29.7109375" style="38" customWidth="1"/>
    <col min="7687" max="7687" width="15.140625" style="38" customWidth="1"/>
    <col min="7688" max="7688" width="16.5703125" style="38" customWidth="1"/>
    <col min="7689" max="7689" width="15.140625" style="38" bestFit="1" customWidth="1"/>
    <col min="7690" max="7690" width="8" style="38" bestFit="1" customWidth="1"/>
    <col min="7691" max="7691" width="17.28515625" style="38" customWidth="1"/>
    <col min="7692" max="7692" width="10.28515625" style="38" customWidth="1"/>
    <col min="7693" max="7693" width="8" style="38" bestFit="1" customWidth="1"/>
    <col min="7694" max="7694" width="18.140625" style="38" customWidth="1"/>
    <col min="7695" max="7695" width="9.7109375" style="38" customWidth="1"/>
    <col min="7696" max="7696" width="10.140625" style="38" customWidth="1"/>
    <col min="7697" max="7697" width="17.7109375" style="38" bestFit="1" customWidth="1"/>
    <col min="7698" max="7698" width="10" style="38" customWidth="1"/>
    <col min="7699" max="7941" width="11.42578125" style="38"/>
    <col min="7942" max="7942" width="29.7109375" style="38" customWidth="1"/>
    <col min="7943" max="7943" width="15.140625" style="38" customWidth="1"/>
    <col min="7944" max="7944" width="16.5703125" style="38" customWidth="1"/>
    <col min="7945" max="7945" width="15.140625" style="38" bestFit="1" customWidth="1"/>
    <col min="7946" max="7946" width="8" style="38" bestFit="1" customWidth="1"/>
    <col min="7947" max="7947" width="17.28515625" style="38" customWidth="1"/>
    <col min="7948" max="7948" width="10.28515625" style="38" customWidth="1"/>
    <col min="7949" max="7949" width="8" style="38" bestFit="1" customWidth="1"/>
    <col min="7950" max="7950" width="18.140625" style="38" customWidth="1"/>
    <col min="7951" max="7951" width="9.7109375" style="38" customWidth="1"/>
    <col min="7952" max="7952" width="10.140625" style="38" customWidth="1"/>
    <col min="7953" max="7953" width="17.7109375" style="38" bestFit="1" customWidth="1"/>
    <col min="7954" max="7954" width="10" style="38" customWidth="1"/>
    <col min="7955" max="8197" width="11.42578125" style="38"/>
    <col min="8198" max="8198" width="29.7109375" style="38" customWidth="1"/>
    <col min="8199" max="8199" width="15.140625" style="38" customWidth="1"/>
    <col min="8200" max="8200" width="16.5703125" style="38" customWidth="1"/>
    <col min="8201" max="8201" width="15.140625" style="38" bestFit="1" customWidth="1"/>
    <col min="8202" max="8202" width="8" style="38" bestFit="1" customWidth="1"/>
    <col min="8203" max="8203" width="17.28515625" style="38" customWidth="1"/>
    <col min="8204" max="8204" width="10.28515625" style="38" customWidth="1"/>
    <col min="8205" max="8205" width="8" style="38" bestFit="1" customWidth="1"/>
    <col min="8206" max="8206" width="18.140625" style="38" customWidth="1"/>
    <col min="8207" max="8207" width="9.7109375" style="38" customWidth="1"/>
    <col min="8208" max="8208" width="10.140625" style="38" customWidth="1"/>
    <col min="8209" max="8209" width="17.7109375" style="38" bestFit="1" customWidth="1"/>
    <col min="8210" max="8210" width="10" style="38" customWidth="1"/>
    <col min="8211" max="8453" width="11.42578125" style="38"/>
    <col min="8454" max="8454" width="29.7109375" style="38" customWidth="1"/>
    <col min="8455" max="8455" width="15.140625" style="38" customWidth="1"/>
    <col min="8456" max="8456" width="16.5703125" style="38" customWidth="1"/>
    <col min="8457" max="8457" width="15.140625" style="38" bestFit="1" customWidth="1"/>
    <col min="8458" max="8458" width="8" style="38" bestFit="1" customWidth="1"/>
    <col min="8459" max="8459" width="17.28515625" style="38" customWidth="1"/>
    <col min="8460" max="8460" width="10.28515625" style="38" customWidth="1"/>
    <col min="8461" max="8461" width="8" style="38" bestFit="1" customWidth="1"/>
    <col min="8462" max="8462" width="18.140625" style="38" customWidth="1"/>
    <col min="8463" max="8463" width="9.7109375" style="38" customWidth="1"/>
    <col min="8464" max="8464" width="10.140625" style="38" customWidth="1"/>
    <col min="8465" max="8465" width="17.7109375" style="38" bestFit="1" customWidth="1"/>
    <col min="8466" max="8466" width="10" style="38" customWidth="1"/>
    <col min="8467" max="8709" width="11.42578125" style="38"/>
    <col min="8710" max="8710" width="29.7109375" style="38" customWidth="1"/>
    <col min="8711" max="8711" width="15.140625" style="38" customWidth="1"/>
    <col min="8712" max="8712" width="16.5703125" style="38" customWidth="1"/>
    <col min="8713" max="8713" width="15.140625" style="38" bestFit="1" customWidth="1"/>
    <col min="8714" max="8714" width="8" style="38" bestFit="1" customWidth="1"/>
    <col min="8715" max="8715" width="17.28515625" style="38" customWidth="1"/>
    <col min="8716" max="8716" width="10.28515625" style="38" customWidth="1"/>
    <col min="8717" max="8717" width="8" style="38" bestFit="1" customWidth="1"/>
    <col min="8718" max="8718" width="18.140625" style="38" customWidth="1"/>
    <col min="8719" max="8719" width="9.7109375" style="38" customWidth="1"/>
    <col min="8720" max="8720" width="10.140625" style="38" customWidth="1"/>
    <col min="8721" max="8721" width="17.7109375" style="38" bestFit="1" customWidth="1"/>
    <col min="8722" max="8722" width="10" style="38" customWidth="1"/>
    <col min="8723" max="8965" width="11.42578125" style="38"/>
    <col min="8966" max="8966" width="29.7109375" style="38" customWidth="1"/>
    <col min="8967" max="8967" width="15.140625" style="38" customWidth="1"/>
    <col min="8968" max="8968" width="16.5703125" style="38" customWidth="1"/>
    <col min="8969" max="8969" width="15.140625" style="38" bestFit="1" customWidth="1"/>
    <col min="8970" max="8970" width="8" style="38" bestFit="1" customWidth="1"/>
    <col min="8971" max="8971" width="17.28515625" style="38" customWidth="1"/>
    <col min="8972" max="8972" width="10.28515625" style="38" customWidth="1"/>
    <col min="8973" max="8973" width="8" style="38" bestFit="1" customWidth="1"/>
    <col min="8974" max="8974" width="18.140625" style="38" customWidth="1"/>
    <col min="8975" max="8975" width="9.7109375" style="38" customWidth="1"/>
    <col min="8976" max="8976" width="10.140625" style="38" customWidth="1"/>
    <col min="8977" max="8977" width="17.7109375" style="38" bestFit="1" customWidth="1"/>
    <col min="8978" max="8978" width="10" style="38" customWidth="1"/>
    <col min="8979" max="9221" width="11.42578125" style="38"/>
    <col min="9222" max="9222" width="29.7109375" style="38" customWidth="1"/>
    <col min="9223" max="9223" width="15.140625" style="38" customWidth="1"/>
    <col min="9224" max="9224" width="16.5703125" style="38" customWidth="1"/>
    <col min="9225" max="9225" width="15.140625" style="38" bestFit="1" customWidth="1"/>
    <col min="9226" max="9226" width="8" style="38" bestFit="1" customWidth="1"/>
    <col min="9227" max="9227" width="17.28515625" style="38" customWidth="1"/>
    <col min="9228" max="9228" width="10.28515625" style="38" customWidth="1"/>
    <col min="9229" max="9229" width="8" style="38" bestFit="1" customWidth="1"/>
    <col min="9230" max="9230" width="18.140625" style="38" customWidth="1"/>
    <col min="9231" max="9231" width="9.7109375" style="38" customWidth="1"/>
    <col min="9232" max="9232" width="10.140625" style="38" customWidth="1"/>
    <col min="9233" max="9233" width="17.7109375" style="38" bestFit="1" customWidth="1"/>
    <col min="9234" max="9234" width="10" style="38" customWidth="1"/>
    <col min="9235" max="9477" width="11.42578125" style="38"/>
    <col min="9478" max="9478" width="29.7109375" style="38" customWidth="1"/>
    <col min="9479" max="9479" width="15.140625" style="38" customWidth="1"/>
    <col min="9480" max="9480" width="16.5703125" style="38" customWidth="1"/>
    <col min="9481" max="9481" width="15.140625" style="38" bestFit="1" customWidth="1"/>
    <col min="9482" max="9482" width="8" style="38" bestFit="1" customWidth="1"/>
    <col min="9483" max="9483" width="17.28515625" style="38" customWidth="1"/>
    <col min="9484" max="9484" width="10.28515625" style="38" customWidth="1"/>
    <col min="9485" max="9485" width="8" style="38" bestFit="1" customWidth="1"/>
    <col min="9486" max="9486" width="18.140625" style="38" customWidth="1"/>
    <col min="9487" max="9487" width="9.7109375" style="38" customWidth="1"/>
    <col min="9488" max="9488" width="10.140625" style="38" customWidth="1"/>
    <col min="9489" max="9489" width="17.7109375" style="38" bestFit="1" customWidth="1"/>
    <col min="9490" max="9490" width="10" style="38" customWidth="1"/>
    <col min="9491" max="9733" width="11.42578125" style="38"/>
    <col min="9734" max="9734" width="29.7109375" style="38" customWidth="1"/>
    <col min="9735" max="9735" width="15.140625" style="38" customWidth="1"/>
    <col min="9736" max="9736" width="16.5703125" style="38" customWidth="1"/>
    <col min="9737" max="9737" width="15.140625" style="38" bestFit="1" customWidth="1"/>
    <col min="9738" max="9738" width="8" style="38" bestFit="1" customWidth="1"/>
    <col min="9739" max="9739" width="17.28515625" style="38" customWidth="1"/>
    <col min="9740" max="9740" width="10.28515625" style="38" customWidth="1"/>
    <col min="9741" max="9741" width="8" style="38" bestFit="1" customWidth="1"/>
    <col min="9742" max="9742" width="18.140625" style="38" customWidth="1"/>
    <col min="9743" max="9743" width="9.7109375" style="38" customWidth="1"/>
    <col min="9744" max="9744" width="10.140625" style="38" customWidth="1"/>
    <col min="9745" max="9745" width="17.7109375" style="38" bestFit="1" customWidth="1"/>
    <col min="9746" max="9746" width="10" style="38" customWidth="1"/>
    <col min="9747" max="9989" width="11.42578125" style="38"/>
    <col min="9990" max="9990" width="29.7109375" style="38" customWidth="1"/>
    <col min="9991" max="9991" width="15.140625" style="38" customWidth="1"/>
    <col min="9992" max="9992" width="16.5703125" style="38" customWidth="1"/>
    <col min="9993" max="9993" width="15.140625" style="38" bestFit="1" customWidth="1"/>
    <col min="9994" max="9994" width="8" style="38" bestFit="1" customWidth="1"/>
    <col min="9995" max="9995" width="17.28515625" style="38" customWidth="1"/>
    <col min="9996" max="9996" width="10.28515625" style="38" customWidth="1"/>
    <col min="9997" max="9997" width="8" style="38" bestFit="1" customWidth="1"/>
    <col min="9998" max="9998" width="18.140625" style="38" customWidth="1"/>
    <col min="9999" max="9999" width="9.7109375" style="38" customWidth="1"/>
    <col min="10000" max="10000" width="10.140625" style="38" customWidth="1"/>
    <col min="10001" max="10001" width="17.7109375" style="38" bestFit="1" customWidth="1"/>
    <col min="10002" max="10002" width="10" style="38" customWidth="1"/>
    <col min="10003" max="10245" width="11.42578125" style="38"/>
    <col min="10246" max="10246" width="29.7109375" style="38" customWidth="1"/>
    <col min="10247" max="10247" width="15.140625" style="38" customWidth="1"/>
    <col min="10248" max="10248" width="16.5703125" style="38" customWidth="1"/>
    <col min="10249" max="10249" width="15.140625" style="38" bestFit="1" customWidth="1"/>
    <col min="10250" max="10250" width="8" style="38" bestFit="1" customWidth="1"/>
    <col min="10251" max="10251" width="17.28515625" style="38" customWidth="1"/>
    <col min="10252" max="10252" width="10.28515625" style="38" customWidth="1"/>
    <col min="10253" max="10253" width="8" style="38" bestFit="1" customWidth="1"/>
    <col min="10254" max="10254" width="18.140625" style="38" customWidth="1"/>
    <col min="10255" max="10255" width="9.7109375" style="38" customWidth="1"/>
    <col min="10256" max="10256" width="10.140625" style="38" customWidth="1"/>
    <col min="10257" max="10257" width="17.7109375" style="38" bestFit="1" customWidth="1"/>
    <col min="10258" max="10258" width="10" style="38" customWidth="1"/>
    <col min="10259" max="10501" width="11.42578125" style="38"/>
    <col min="10502" max="10502" width="29.7109375" style="38" customWidth="1"/>
    <col min="10503" max="10503" width="15.140625" style="38" customWidth="1"/>
    <col min="10504" max="10504" width="16.5703125" style="38" customWidth="1"/>
    <col min="10505" max="10505" width="15.140625" style="38" bestFit="1" customWidth="1"/>
    <col min="10506" max="10506" width="8" style="38" bestFit="1" customWidth="1"/>
    <col min="10507" max="10507" width="17.28515625" style="38" customWidth="1"/>
    <col min="10508" max="10508" width="10.28515625" style="38" customWidth="1"/>
    <col min="10509" max="10509" width="8" style="38" bestFit="1" customWidth="1"/>
    <col min="10510" max="10510" width="18.140625" style="38" customWidth="1"/>
    <col min="10511" max="10511" width="9.7109375" style="38" customWidth="1"/>
    <col min="10512" max="10512" width="10.140625" style="38" customWidth="1"/>
    <col min="10513" max="10513" width="17.7109375" style="38" bestFit="1" customWidth="1"/>
    <col min="10514" max="10514" width="10" style="38" customWidth="1"/>
    <col min="10515" max="10757" width="11.42578125" style="38"/>
    <col min="10758" max="10758" width="29.7109375" style="38" customWidth="1"/>
    <col min="10759" max="10759" width="15.140625" style="38" customWidth="1"/>
    <col min="10760" max="10760" width="16.5703125" style="38" customWidth="1"/>
    <col min="10761" max="10761" width="15.140625" style="38" bestFit="1" customWidth="1"/>
    <col min="10762" max="10762" width="8" style="38" bestFit="1" customWidth="1"/>
    <col min="10763" max="10763" width="17.28515625" style="38" customWidth="1"/>
    <col min="10764" max="10764" width="10.28515625" style="38" customWidth="1"/>
    <col min="10765" max="10765" width="8" style="38" bestFit="1" customWidth="1"/>
    <col min="10766" max="10766" width="18.140625" style="38" customWidth="1"/>
    <col min="10767" max="10767" width="9.7109375" style="38" customWidth="1"/>
    <col min="10768" max="10768" width="10.140625" style="38" customWidth="1"/>
    <col min="10769" max="10769" width="17.7109375" style="38" bestFit="1" customWidth="1"/>
    <col min="10770" max="10770" width="10" style="38" customWidth="1"/>
    <col min="10771" max="11013" width="11.42578125" style="38"/>
    <col min="11014" max="11014" width="29.7109375" style="38" customWidth="1"/>
    <col min="11015" max="11015" width="15.140625" style="38" customWidth="1"/>
    <col min="11016" max="11016" width="16.5703125" style="38" customWidth="1"/>
    <col min="11017" max="11017" width="15.140625" style="38" bestFit="1" customWidth="1"/>
    <col min="11018" max="11018" width="8" style="38" bestFit="1" customWidth="1"/>
    <col min="11019" max="11019" width="17.28515625" style="38" customWidth="1"/>
    <col min="11020" max="11020" width="10.28515625" style="38" customWidth="1"/>
    <col min="11021" max="11021" width="8" style="38" bestFit="1" customWidth="1"/>
    <col min="11022" max="11022" width="18.140625" style="38" customWidth="1"/>
    <col min="11023" max="11023" width="9.7109375" style="38" customWidth="1"/>
    <col min="11024" max="11024" width="10.140625" style="38" customWidth="1"/>
    <col min="11025" max="11025" width="17.7109375" style="38" bestFit="1" customWidth="1"/>
    <col min="11026" max="11026" width="10" style="38" customWidth="1"/>
    <col min="11027" max="11269" width="11.42578125" style="38"/>
    <col min="11270" max="11270" width="29.7109375" style="38" customWidth="1"/>
    <col min="11271" max="11271" width="15.140625" style="38" customWidth="1"/>
    <col min="11272" max="11272" width="16.5703125" style="38" customWidth="1"/>
    <col min="11273" max="11273" width="15.140625" style="38" bestFit="1" customWidth="1"/>
    <col min="11274" max="11274" width="8" style="38" bestFit="1" customWidth="1"/>
    <col min="11275" max="11275" width="17.28515625" style="38" customWidth="1"/>
    <col min="11276" max="11276" width="10.28515625" style="38" customWidth="1"/>
    <col min="11277" max="11277" width="8" style="38" bestFit="1" customWidth="1"/>
    <col min="11278" max="11278" width="18.140625" style="38" customWidth="1"/>
    <col min="11279" max="11279" width="9.7109375" style="38" customWidth="1"/>
    <col min="11280" max="11280" width="10.140625" style="38" customWidth="1"/>
    <col min="11281" max="11281" width="17.7109375" style="38" bestFit="1" customWidth="1"/>
    <col min="11282" max="11282" width="10" style="38" customWidth="1"/>
    <col min="11283" max="11525" width="11.42578125" style="38"/>
    <col min="11526" max="11526" width="29.7109375" style="38" customWidth="1"/>
    <col min="11527" max="11527" width="15.140625" style="38" customWidth="1"/>
    <col min="11528" max="11528" width="16.5703125" style="38" customWidth="1"/>
    <col min="11529" max="11529" width="15.140625" style="38" bestFit="1" customWidth="1"/>
    <col min="11530" max="11530" width="8" style="38" bestFit="1" customWidth="1"/>
    <col min="11531" max="11531" width="17.28515625" style="38" customWidth="1"/>
    <col min="11532" max="11532" width="10.28515625" style="38" customWidth="1"/>
    <col min="11533" max="11533" width="8" style="38" bestFit="1" customWidth="1"/>
    <col min="11534" max="11534" width="18.140625" style="38" customWidth="1"/>
    <col min="11535" max="11535" width="9.7109375" style="38" customWidth="1"/>
    <col min="11536" max="11536" width="10.140625" style="38" customWidth="1"/>
    <col min="11537" max="11537" width="17.7109375" style="38" bestFit="1" customWidth="1"/>
    <col min="11538" max="11538" width="10" style="38" customWidth="1"/>
    <col min="11539" max="11781" width="11.42578125" style="38"/>
    <col min="11782" max="11782" width="29.7109375" style="38" customWidth="1"/>
    <col min="11783" max="11783" width="15.140625" style="38" customWidth="1"/>
    <col min="11784" max="11784" width="16.5703125" style="38" customWidth="1"/>
    <col min="11785" max="11785" width="15.140625" style="38" bestFit="1" customWidth="1"/>
    <col min="11786" max="11786" width="8" style="38" bestFit="1" customWidth="1"/>
    <col min="11787" max="11787" width="17.28515625" style="38" customWidth="1"/>
    <col min="11788" max="11788" width="10.28515625" style="38" customWidth="1"/>
    <col min="11789" max="11789" width="8" style="38" bestFit="1" customWidth="1"/>
    <col min="11790" max="11790" width="18.140625" style="38" customWidth="1"/>
    <col min="11791" max="11791" width="9.7109375" style="38" customWidth="1"/>
    <col min="11792" max="11792" width="10.140625" style="38" customWidth="1"/>
    <col min="11793" max="11793" width="17.7109375" style="38" bestFit="1" customWidth="1"/>
    <col min="11794" max="11794" width="10" style="38" customWidth="1"/>
    <col min="11795" max="12037" width="11.42578125" style="38"/>
    <col min="12038" max="12038" width="29.7109375" style="38" customWidth="1"/>
    <col min="12039" max="12039" width="15.140625" style="38" customWidth="1"/>
    <col min="12040" max="12040" width="16.5703125" style="38" customWidth="1"/>
    <col min="12041" max="12041" width="15.140625" style="38" bestFit="1" customWidth="1"/>
    <col min="12042" max="12042" width="8" style="38" bestFit="1" customWidth="1"/>
    <col min="12043" max="12043" width="17.28515625" style="38" customWidth="1"/>
    <col min="12044" max="12044" width="10.28515625" style="38" customWidth="1"/>
    <col min="12045" max="12045" width="8" style="38" bestFit="1" customWidth="1"/>
    <col min="12046" max="12046" width="18.140625" style="38" customWidth="1"/>
    <col min="12047" max="12047" width="9.7109375" style="38" customWidth="1"/>
    <col min="12048" max="12048" width="10.140625" style="38" customWidth="1"/>
    <col min="12049" max="12049" width="17.7109375" style="38" bestFit="1" customWidth="1"/>
    <col min="12050" max="12050" width="10" style="38" customWidth="1"/>
    <col min="12051" max="12293" width="11.42578125" style="38"/>
    <col min="12294" max="12294" width="29.7109375" style="38" customWidth="1"/>
    <col min="12295" max="12295" width="15.140625" style="38" customWidth="1"/>
    <col min="12296" max="12296" width="16.5703125" style="38" customWidth="1"/>
    <col min="12297" max="12297" width="15.140625" style="38" bestFit="1" customWidth="1"/>
    <col min="12298" max="12298" width="8" style="38" bestFit="1" customWidth="1"/>
    <col min="12299" max="12299" width="17.28515625" style="38" customWidth="1"/>
    <col min="12300" max="12300" width="10.28515625" style="38" customWidth="1"/>
    <col min="12301" max="12301" width="8" style="38" bestFit="1" customWidth="1"/>
    <col min="12302" max="12302" width="18.140625" style="38" customWidth="1"/>
    <col min="12303" max="12303" width="9.7109375" style="38" customWidth="1"/>
    <col min="12304" max="12304" width="10.140625" style="38" customWidth="1"/>
    <col min="12305" max="12305" width="17.7109375" style="38" bestFit="1" customWidth="1"/>
    <col min="12306" max="12306" width="10" style="38" customWidth="1"/>
    <col min="12307" max="12549" width="11.42578125" style="38"/>
    <col min="12550" max="12550" width="29.7109375" style="38" customWidth="1"/>
    <col min="12551" max="12551" width="15.140625" style="38" customWidth="1"/>
    <col min="12552" max="12552" width="16.5703125" style="38" customWidth="1"/>
    <col min="12553" max="12553" width="15.140625" style="38" bestFit="1" customWidth="1"/>
    <col min="12554" max="12554" width="8" style="38" bestFit="1" customWidth="1"/>
    <col min="12555" max="12555" width="17.28515625" style="38" customWidth="1"/>
    <col min="12556" max="12556" width="10.28515625" style="38" customWidth="1"/>
    <col min="12557" max="12557" width="8" style="38" bestFit="1" customWidth="1"/>
    <col min="12558" max="12558" width="18.140625" style="38" customWidth="1"/>
    <col min="12559" max="12559" width="9.7109375" style="38" customWidth="1"/>
    <col min="12560" max="12560" width="10.140625" style="38" customWidth="1"/>
    <col min="12561" max="12561" width="17.7109375" style="38" bestFit="1" customWidth="1"/>
    <col min="12562" max="12562" width="10" style="38" customWidth="1"/>
    <col min="12563" max="12805" width="11.42578125" style="38"/>
    <col min="12806" max="12806" width="29.7109375" style="38" customWidth="1"/>
    <col min="12807" max="12807" width="15.140625" style="38" customWidth="1"/>
    <col min="12808" max="12808" width="16.5703125" style="38" customWidth="1"/>
    <col min="12809" max="12809" width="15.140625" style="38" bestFit="1" customWidth="1"/>
    <col min="12810" max="12810" width="8" style="38" bestFit="1" customWidth="1"/>
    <col min="12811" max="12811" width="17.28515625" style="38" customWidth="1"/>
    <col min="12812" max="12812" width="10.28515625" style="38" customWidth="1"/>
    <col min="12813" max="12813" width="8" style="38" bestFit="1" customWidth="1"/>
    <col min="12814" max="12814" width="18.140625" style="38" customWidth="1"/>
    <col min="12815" max="12815" width="9.7109375" style="38" customWidth="1"/>
    <col min="12816" max="12816" width="10.140625" style="38" customWidth="1"/>
    <col min="12817" max="12817" width="17.7109375" style="38" bestFit="1" customWidth="1"/>
    <col min="12818" max="12818" width="10" style="38" customWidth="1"/>
    <col min="12819" max="13061" width="11.42578125" style="38"/>
    <col min="13062" max="13062" width="29.7109375" style="38" customWidth="1"/>
    <col min="13063" max="13063" width="15.140625" style="38" customWidth="1"/>
    <col min="13064" max="13064" width="16.5703125" style="38" customWidth="1"/>
    <col min="13065" max="13065" width="15.140625" style="38" bestFit="1" customWidth="1"/>
    <col min="13066" max="13066" width="8" style="38" bestFit="1" customWidth="1"/>
    <col min="13067" max="13067" width="17.28515625" style="38" customWidth="1"/>
    <col min="13068" max="13068" width="10.28515625" style="38" customWidth="1"/>
    <col min="13069" max="13069" width="8" style="38" bestFit="1" customWidth="1"/>
    <col min="13070" max="13070" width="18.140625" style="38" customWidth="1"/>
    <col min="13071" max="13071" width="9.7109375" style="38" customWidth="1"/>
    <col min="13072" max="13072" width="10.140625" style="38" customWidth="1"/>
    <col min="13073" max="13073" width="17.7109375" style="38" bestFit="1" customWidth="1"/>
    <col min="13074" max="13074" width="10" style="38" customWidth="1"/>
    <col min="13075" max="13317" width="11.42578125" style="38"/>
    <col min="13318" max="13318" width="29.7109375" style="38" customWidth="1"/>
    <col min="13319" max="13319" width="15.140625" style="38" customWidth="1"/>
    <col min="13320" max="13320" width="16.5703125" style="38" customWidth="1"/>
    <col min="13321" max="13321" width="15.140625" style="38" bestFit="1" customWidth="1"/>
    <col min="13322" max="13322" width="8" style="38" bestFit="1" customWidth="1"/>
    <col min="13323" max="13323" width="17.28515625" style="38" customWidth="1"/>
    <col min="13324" max="13324" width="10.28515625" style="38" customWidth="1"/>
    <col min="13325" max="13325" width="8" style="38" bestFit="1" customWidth="1"/>
    <col min="13326" max="13326" width="18.140625" style="38" customWidth="1"/>
    <col min="13327" max="13327" width="9.7109375" style="38" customWidth="1"/>
    <col min="13328" max="13328" width="10.140625" style="38" customWidth="1"/>
    <col min="13329" max="13329" width="17.7109375" style="38" bestFit="1" customWidth="1"/>
    <col min="13330" max="13330" width="10" style="38" customWidth="1"/>
    <col min="13331" max="13573" width="11.42578125" style="38"/>
    <col min="13574" max="13574" width="29.7109375" style="38" customWidth="1"/>
    <col min="13575" max="13575" width="15.140625" style="38" customWidth="1"/>
    <col min="13576" max="13576" width="16.5703125" style="38" customWidth="1"/>
    <col min="13577" max="13577" width="15.140625" style="38" bestFit="1" customWidth="1"/>
    <col min="13578" max="13578" width="8" style="38" bestFit="1" customWidth="1"/>
    <col min="13579" max="13579" width="17.28515625" style="38" customWidth="1"/>
    <col min="13580" max="13580" width="10.28515625" style="38" customWidth="1"/>
    <col min="13581" max="13581" width="8" style="38" bestFit="1" customWidth="1"/>
    <col min="13582" max="13582" width="18.140625" style="38" customWidth="1"/>
    <col min="13583" max="13583" width="9.7109375" style="38" customWidth="1"/>
    <col min="13584" max="13584" width="10.140625" style="38" customWidth="1"/>
    <col min="13585" max="13585" width="17.7109375" style="38" bestFit="1" customWidth="1"/>
    <col min="13586" max="13586" width="10" style="38" customWidth="1"/>
    <col min="13587" max="13829" width="11.42578125" style="38"/>
    <col min="13830" max="13830" width="29.7109375" style="38" customWidth="1"/>
    <col min="13831" max="13831" width="15.140625" style="38" customWidth="1"/>
    <col min="13832" max="13832" width="16.5703125" style="38" customWidth="1"/>
    <col min="13833" max="13833" width="15.140625" style="38" bestFit="1" customWidth="1"/>
    <col min="13834" max="13834" width="8" style="38" bestFit="1" customWidth="1"/>
    <col min="13835" max="13835" width="17.28515625" style="38" customWidth="1"/>
    <col min="13836" max="13836" width="10.28515625" style="38" customWidth="1"/>
    <col min="13837" max="13837" width="8" style="38" bestFit="1" customWidth="1"/>
    <col min="13838" max="13838" width="18.140625" style="38" customWidth="1"/>
    <col min="13839" max="13839" width="9.7109375" style="38" customWidth="1"/>
    <col min="13840" max="13840" width="10.140625" style="38" customWidth="1"/>
    <col min="13841" max="13841" width="17.7109375" style="38" bestFit="1" customWidth="1"/>
    <col min="13842" max="13842" width="10" style="38" customWidth="1"/>
    <col min="13843" max="14085" width="11.42578125" style="38"/>
    <col min="14086" max="14086" width="29.7109375" style="38" customWidth="1"/>
    <col min="14087" max="14087" width="15.140625" style="38" customWidth="1"/>
    <col min="14088" max="14088" width="16.5703125" style="38" customWidth="1"/>
    <col min="14089" max="14089" width="15.140625" style="38" bestFit="1" customWidth="1"/>
    <col min="14090" max="14090" width="8" style="38" bestFit="1" customWidth="1"/>
    <col min="14091" max="14091" width="17.28515625" style="38" customWidth="1"/>
    <col min="14092" max="14092" width="10.28515625" style="38" customWidth="1"/>
    <col min="14093" max="14093" width="8" style="38" bestFit="1" customWidth="1"/>
    <col min="14094" max="14094" width="18.140625" style="38" customWidth="1"/>
    <col min="14095" max="14095" width="9.7109375" style="38" customWidth="1"/>
    <col min="14096" max="14096" width="10.140625" style="38" customWidth="1"/>
    <col min="14097" max="14097" width="17.7109375" style="38" bestFit="1" customWidth="1"/>
    <col min="14098" max="14098" width="10" style="38" customWidth="1"/>
    <col min="14099" max="14341" width="11.42578125" style="38"/>
    <col min="14342" max="14342" width="29.7109375" style="38" customWidth="1"/>
    <col min="14343" max="14343" width="15.140625" style="38" customWidth="1"/>
    <col min="14344" max="14344" width="16.5703125" style="38" customWidth="1"/>
    <col min="14345" max="14345" width="15.140625" style="38" bestFit="1" customWidth="1"/>
    <col min="14346" max="14346" width="8" style="38" bestFit="1" customWidth="1"/>
    <col min="14347" max="14347" width="17.28515625" style="38" customWidth="1"/>
    <col min="14348" max="14348" width="10.28515625" style="38" customWidth="1"/>
    <col min="14349" max="14349" width="8" style="38" bestFit="1" customWidth="1"/>
    <col min="14350" max="14350" width="18.140625" style="38" customWidth="1"/>
    <col min="14351" max="14351" width="9.7109375" style="38" customWidth="1"/>
    <col min="14352" max="14352" width="10.140625" style="38" customWidth="1"/>
    <col min="14353" max="14353" width="17.7109375" style="38" bestFit="1" customWidth="1"/>
    <col min="14354" max="14354" width="10" style="38" customWidth="1"/>
    <col min="14355" max="14597" width="11.42578125" style="38"/>
    <col min="14598" max="14598" width="29.7109375" style="38" customWidth="1"/>
    <col min="14599" max="14599" width="15.140625" style="38" customWidth="1"/>
    <col min="14600" max="14600" width="16.5703125" style="38" customWidth="1"/>
    <col min="14601" max="14601" width="15.140625" style="38" bestFit="1" customWidth="1"/>
    <col min="14602" max="14602" width="8" style="38" bestFit="1" customWidth="1"/>
    <col min="14603" max="14603" width="17.28515625" style="38" customWidth="1"/>
    <col min="14604" max="14604" width="10.28515625" style="38" customWidth="1"/>
    <col min="14605" max="14605" width="8" style="38" bestFit="1" customWidth="1"/>
    <col min="14606" max="14606" width="18.140625" style="38" customWidth="1"/>
    <col min="14607" max="14607" width="9.7109375" style="38" customWidth="1"/>
    <col min="14608" max="14608" width="10.140625" style="38" customWidth="1"/>
    <col min="14609" max="14609" width="17.7109375" style="38" bestFit="1" customWidth="1"/>
    <col min="14610" max="14610" width="10" style="38" customWidth="1"/>
    <col min="14611" max="14853" width="11.42578125" style="38"/>
    <col min="14854" max="14854" width="29.7109375" style="38" customWidth="1"/>
    <col min="14855" max="14855" width="15.140625" style="38" customWidth="1"/>
    <col min="14856" max="14856" width="16.5703125" style="38" customWidth="1"/>
    <col min="14857" max="14857" width="15.140625" style="38" bestFit="1" customWidth="1"/>
    <col min="14858" max="14858" width="8" style="38" bestFit="1" customWidth="1"/>
    <col min="14859" max="14859" width="17.28515625" style="38" customWidth="1"/>
    <col min="14860" max="14860" width="10.28515625" style="38" customWidth="1"/>
    <col min="14861" max="14861" width="8" style="38" bestFit="1" customWidth="1"/>
    <col min="14862" max="14862" width="18.140625" style="38" customWidth="1"/>
    <col min="14863" max="14863" width="9.7109375" style="38" customWidth="1"/>
    <col min="14864" max="14864" width="10.140625" style="38" customWidth="1"/>
    <col min="14865" max="14865" width="17.7109375" style="38" bestFit="1" customWidth="1"/>
    <col min="14866" max="14866" width="10" style="38" customWidth="1"/>
    <col min="14867" max="15109" width="11.42578125" style="38"/>
    <col min="15110" max="15110" width="29.7109375" style="38" customWidth="1"/>
    <col min="15111" max="15111" width="15.140625" style="38" customWidth="1"/>
    <col min="15112" max="15112" width="16.5703125" style="38" customWidth="1"/>
    <col min="15113" max="15113" width="15.140625" style="38" bestFit="1" customWidth="1"/>
    <col min="15114" max="15114" width="8" style="38" bestFit="1" customWidth="1"/>
    <col min="15115" max="15115" width="17.28515625" style="38" customWidth="1"/>
    <col min="15116" max="15116" width="10.28515625" style="38" customWidth="1"/>
    <col min="15117" max="15117" width="8" style="38" bestFit="1" customWidth="1"/>
    <col min="15118" max="15118" width="18.140625" style="38" customWidth="1"/>
    <col min="15119" max="15119" width="9.7109375" style="38" customWidth="1"/>
    <col min="15120" max="15120" width="10.140625" style="38" customWidth="1"/>
    <col min="15121" max="15121" width="17.7109375" style="38" bestFit="1" customWidth="1"/>
    <col min="15122" max="15122" width="10" style="38" customWidth="1"/>
    <col min="15123" max="15365" width="11.42578125" style="38"/>
    <col min="15366" max="15366" width="29.7109375" style="38" customWidth="1"/>
    <col min="15367" max="15367" width="15.140625" style="38" customWidth="1"/>
    <col min="15368" max="15368" width="16.5703125" style="38" customWidth="1"/>
    <col min="15369" max="15369" width="15.140625" style="38" bestFit="1" customWidth="1"/>
    <col min="15370" max="15370" width="8" style="38" bestFit="1" customWidth="1"/>
    <col min="15371" max="15371" width="17.28515625" style="38" customWidth="1"/>
    <col min="15372" max="15372" width="10.28515625" style="38" customWidth="1"/>
    <col min="15373" max="15373" width="8" style="38" bestFit="1" customWidth="1"/>
    <col min="15374" max="15374" width="18.140625" style="38" customWidth="1"/>
    <col min="15375" max="15375" width="9.7109375" style="38" customWidth="1"/>
    <col min="15376" max="15376" width="10.140625" style="38" customWidth="1"/>
    <col min="15377" max="15377" width="17.7109375" style="38" bestFit="1" customWidth="1"/>
    <col min="15378" max="15378" width="10" style="38" customWidth="1"/>
    <col min="15379" max="15621" width="11.42578125" style="38"/>
    <col min="15622" max="15622" width="29.7109375" style="38" customWidth="1"/>
    <col min="15623" max="15623" width="15.140625" style="38" customWidth="1"/>
    <col min="15624" max="15624" width="16.5703125" style="38" customWidth="1"/>
    <col min="15625" max="15625" width="15.140625" style="38" bestFit="1" customWidth="1"/>
    <col min="15626" max="15626" width="8" style="38" bestFit="1" customWidth="1"/>
    <col min="15627" max="15627" width="17.28515625" style="38" customWidth="1"/>
    <col min="15628" max="15628" width="10.28515625" style="38" customWidth="1"/>
    <col min="15629" max="15629" width="8" style="38" bestFit="1" customWidth="1"/>
    <col min="15630" max="15630" width="18.140625" style="38" customWidth="1"/>
    <col min="15631" max="15631" width="9.7109375" style="38" customWidth="1"/>
    <col min="15632" max="15632" width="10.140625" style="38" customWidth="1"/>
    <col min="15633" max="15633" width="17.7109375" style="38" bestFit="1" customWidth="1"/>
    <col min="15634" max="15634" width="10" style="38" customWidth="1"/>
    <col min="15635" max="15877" width="11.42578125" style="38"/>
    <col min="15878" max="15878" width="29.7109375" style="38" customWidth="1"/>
    <col min="15879" max="15879" width="15.140625" style="38" customWidth="1"/>
    <col min="15880" max="15880" width="16.5703125" style="38" customWidth="1"/>
    <col min="15881" max="15881" width="15.140625" style="38" bestFit="1" customWidth="1"/>
    <col min="15882" max="15882" width="8" style="38" bestFit="1" customWidth="1"/>
    <col min="15883" max="15883" width="17.28515625" style="38" customWidth="1"/>
    <col min="15884" max="15884" width="10.28515625" style="38" customWidth="1"/>
    <col min="15885" max="15885" width="8" style="38" bestFit="1" customWidth="1"/>
    <col min="15886" max="15886" width="18.140625" style="38" customWidth="1"/>
    <col min="15887" max="15887" width="9.7109375" style="38" customWidth="1"/>
    <col min="15888" max="15888" width="10.140625" style="38" customWidth="1"/>
    <col min="15889" max="15889" width="17.7109375" style="38" bestFit="1" customWidth="1"/>
    <col min="15890" max="15890" width="10" style="38" customWidth="1"/>
    <col min="15891" max="16133" width="11.42578125" style="38"/>
    <col min="16134" max="16134" width="29.7109375" style="38" customWidth="1"/>
    <col min="16135" max="16135" width="15.140625" style="38" customWidth="1"/>
    <col min="16136" max="16136" width="16.5703125" style="38" customWidth="1"/>
    <col min="16137" max="16137" width="15.140625" style="38" bestFit="1" customWidth="1"/>
    <col min="16138" max="16138" width="8" style="38" bestFit="1" customWidth="1"/>
    <col min="16139" max="16139" width="17.28515625" style="38" customWidth="1"/>
    <col min="16140" max="16140" width="10.28515625" style="38" customWidth="1"/>
    <col min="16141" max="16141" width="8" style="38" bestFit="1" customWidth="1"/>
    <col min="16142" max="16142" width="18.140625" style="38" customWidth="1"/>
    <col min="16143" max="16143" width="9.7109375" style="38" customWidth="1"/>
    <col min="16144" max="16144" width="10.140625" style="38" customWidth="1"/>
    <col min="16145" max="16145" width="17.7109375" style="38" bestFit="1" customWidth="1"/>
    <col min="16146" max="16146" width="10" style="38" customWidth="1"/>
    <col min="16147" max="16384" width="11.42578125" style="38"/>
  </cols>
  <sheetData>
    <row r="2" spans="1:37" ht="50.25" customHeight="1" x14ac:dyDescent="0.2">
      <c r="A2" s="249" t="s">
        <v>44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4" spans="1:37" ht="22.5" customHeight="1" x14ac:dyDescent="0.2">
      <c r="A4" s="244" t="str">
        <f>+'Tabla 12 Marco Logico  Proyecto'!A3:J3</f>
        <v>Proyecto 22: Estudios y diseños de red de ECAS integrales para zonas de difícil acceso - REDECAS Integrales de capacidad de 3 a 5 toneladas/día.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37" ht="9" customHeight="1" x14ac:dyDescent="0.2"/>
    <row r="6" spans="1:37" ht="22.5" customHeight="1" x14ac:dyDescent="0.2">
      <c r="A6" s="246" t="s">
        <v>10</v>
      </c>
      <c r="B6" s="246"/>
      <c r="C6" s="247" t="s">
        <v>45</v>
      </c>
      <c r="D6" s="247" t="s">
        <v>127</v>
      </c>
      <c r="E6" s="247" t="s">
        <v>46</v>
      </c>
      <c r="F6" s="247">
        <v>2019</v>
      </c>
      <c r="G6" s="247"/>
      <c r="H6" s="247"/>
      <c r="I6" s="247">
        <v>2023</v>
      </c>
      <c r="J6" s="247"/>
      <c r="K6" s="247"/>
      <c r="L6" s="247">
        <v>2027</v>
      </c>
      <c r="M6" s="247"/>
      <c r="N6" s="247"/>
      <c r="O6" s="247">
        <v>2030</v>
      </c>
      <c r="P6" s="247"/>
      <c r="Q6" s="247"/>
      <c r="R6" s="145"/>
      <c r="V6" s="117"/>
      <c r="W6" s="270"/>
      <c r="X6" s="270"/>
      <c r="Y6" s="270"/>
      <c r="Z6" s="270"/>
      <c r="AA6" s="270"/>
      <c r="AB6" s="270"/>
      <c r="AC6" s="270"/>
      <c r="AD6" s="270"/>
      <c r="AE6" s="270"/>
      <c r="AF6" s="116"/>
      <c r="AG6" s="116"/>
    </row>
    <row r="7" spans="1:37" ht="21.75" customHeight="1" x14ac:dyDescent="0.2">
      <c r="A7" s="246"/>
      <c r="B7" s="246"/>
      <c r="C7" s="247"/>
      <c r="D7" s="247"/>
      <c r="E7" s="247"/>
      <c r="F7" s="39" t="s">
        <v>47</v>
      </c>
      <c r="G7" s="40" t="s">
        <v>48</v>
      </c>
      <c r="H7" s="41" t="s">
        <v>49</v>
      </c>
      <c r="I7" s="39" t="s">
        <v>47</v>
      </c>
      <c r="J7" s="40" t="s">
        <v>48</v>
      </c>
      <c r="K7" s="41" t="s">
        <v>49</v>
      </c>
      <c r="L7" s="39" t="s">
        <v>47</v>
      </c>
      <c r="M7" s="40" t="s">
        <v>48</v>
      </c>
      <c r="N7" s="41" t="s">
        <v>49</v>
      </c>
      <c r="O7" s="39" t="s">
        <v>47</v>
      </c>
      <c r="P7" s="40" t="s">
        <v>48</v>
      </c>
      <c r="Q7" s="41" t="s">
        <v>49</v>
      </c>
      <c r="V7" s="117"/>
      <c r="W7" s="270"/>
      <c r="X7" s="270"/>
      <c r="Y7" s="270"/>
      <c r="Z7" s="270"/>
      <c r="AA7" s="270"/>
      <c r="AB7" s="270"/>
      <c r="AC7" s="270"/>
      <c r="AD7" s="270"/>
      <c r="AE7" s="270"/>
      <c r="AF7" s="116"/>
      <c r="AG7" s="116"/>
    </row>
    <row r="8" spans="1:37" ht="57.75" customHeight="1" x14ac:dyDescent="0.2">
      <c r="A8" s="232" t="s">
        <v>78</v>
      </c>
      <c r="B8" s="25" t="str">
        <f>+'Tabla 12 Marco Logico  Proyecto'!B7</f>
        <v>Fin 1. Disminuye la contaminación ambiental</v>
      </c>
      <c r="C8" s="42" t="str">
        <f>+'Cumplimiento Proy Recol y Tte'!C8</f>
        <v>Contaminación Ambiental Disminuida</v>
      </c>
      <c r="D8" s="29" t="str">
        <f>+'Tabla 12 Marco Logico  Proyecto'!C7</f>
        <v>Porcentaje de Calidad Ambiental</v>
      </c>
      <c r="E8" s="43">
        <f>+'Ingreso Avance Objetivos 10-11'!$B$3</f>
        <v>0.22</v>
      </c>
      <c r="F8" s="43">
        <v>0.14000000000000001</v>
      </c>
      <c r="G8" s="43" t="s">
        <v>51</v>
      </c>
      <c r="H8" s="43" t="s">
        <v>52</v>
      </c>
      <c r="I8" s="43">
        <v>0.18</v>
      </c>
      <c r="J8" s="44" t="s">
        <v>53</v>
      </c>
      <c r="K8" s="43" t="s">
        <v>54</v>
      </c>
      <c r="L8" s="43">
        <v>0.2</v>
      </c>
      <c r="M8" s="45" t="s">
        <v>128</v>
      </c>
      <c r="N8" s="43" t="s">
        <v>135</v>
      </c>
      <c r="O8" s="43">
        <v>0.22</v>
      </c>
      <c r="P8" s="45" t="s">
        <v>55</v>
      </c>
      <c r="Q8" s="43" t="s">
        <v>56</v>
      </c>
      <c r="S8" s="43">
        <v>0.1</v>
      </c>
      <c r="T8" s="43">
        <v>0.14000000000000001</v>
      </c>
      <c r="U8" s="43">
        <v>0.16</v>
      </c>
      <c r="V8" s="43">
        <v>0.18</v>
      </c>
      <c r="W8" s="43">
        <v>0.2</v>
      </c>
      <c r="X8" s="43">
        <v>0.22</v>
      </c>
      <c r="Y8" s="203"/>
      <c r="Z8" s="203"/>
      <c r="AA8" s="203"/>
      <c r="AB8" s="136"/>
      <c r="AC8" s="136"/>
      <c r="AD8" s="137"/>
      <c r="AE8" s="136"/>
      <c r="AF8" s="116"/>
      <c r="AG8" s="116"/>
    </row>
    <row r="9" spans="1:37" ht="49.5" customHeight="1" x14ac:dyDescent="0.2">
      <c r="A9" s="233"/>
      <c r="B9" s="25" t="str">
        <f>+'Tabla 12 Marco Logico  Proyecto'!B8</f>
        <v>Fin 2. Disminuye la Disposición Final (DF)</v>
      </c>
      <c r="C9" s="42" t="str">
        <f>+'Cumplimiento Proy Recol y Tte'!C9</f>
        <v>Disposición Final Disminuida</v>
      </c>
      <c r="D9" s="29" t="str">
        <f>+'Tabla 12 Marco Logico  Proyecto'!C8</f>
        <v>Porcentaje de DF</v>
      </c>
      <c r="E9" s="43">
        <f>+'Ingreso Avance Objetivos 10-11'!$B$4</f>
        <v>0.22</v>
      </c>
      <c r="F9" s="43">
        <v>0.14000000000000001</v>
      </c>
      <c r="G9" s="43" t="s">
        <v>51</v>
      </c>
      <c r="H9" s="43" t="s">
        <v>52</v>
      </c>
      <c r="I9" s="43">
        <v>0.18</v>
      </c>
      <c r="J9" s="44" t="s">
        <v>53</v>
      </c>
      <c r="K9" s="43" t="s">
        <v>54</v>
      </c>
      <c r="L9" s="43">
        <v>0.2</v>
      </c>
      <c r="M9" s="45" t="s">
        <v>128</v>
      </c>
      <c r="N9" s="43" t="s">
        <v>135</v>
      </c>
      <c r="O9" s="43">
        <v>0.22</v>
      </c>
      <c r="P9" s="45" t="s">
        <v>55</v>
      </c>
      <c r="Q9" s="43" t="s">
        <v>56</v>
      </c>
      <c r="S9" s="43">
        <v>0.1</v>
      </c>
      <c r="T9" s="43">
        <v>0.14000000000000001</v>
      </c>
      <c r="U9" s="43">
        <v>0.16</v>
      </c>
      <c r="V9" s="43">
        <v>0.18</v>
      </c>
      <c r="W9" s="43">
        <v>0.2</v>
      </c>
      <c r="X9" s="43">
        <v>0.22</v>
      </c>
      <c r="Y9" s="116"/>
      <c r="Z9" s="116"/>
      <c r="AA9" s="116"/>
      <c r="AB9" s="116"/>
      <c r="AC9" s="116"/>
      <c r="AD9" s="116"/>
      <c r="AE9" s="116"/>
      <c r="AF9" s="116"/>
      <c r="AG9" s="116"/>
    </row>
    <row r="10" spans="1:37" ht="30" customHeight="1" x14ac:dyDescent="0.2">
      <c r="A10" s="234"/>
      <c r="B10" s="25"/>
      <c r="C10" s="42">
        <f>+'Cumplimiento Proy Recol y Tte'!C10</f>
        <v>0</v>
      </c>
      <c r="D10" s="29"/>
      <c r="E10" s="43"/>
      <c r="F10" s="43"/>
      <c r="G10" s="43"/>
      <c r="H10" s="43"/>
      <c r="I10" s="43"/>
      <c r="J10" s="44"/>
      <c r="K10" s="43"/>
      <c r="L10" s="43"/>
      <c r="M10" s="45"/>
      <c r="N10" s="43"/>
      <c r="O10" s="43"/>
      <c r="P10" s="45"/>
      <c r="Q10" s="43"/>
      <c r="S10" s="43"/>
      <c r="T10" s="43"/>
      <c r="U10" s="43"/>
      <c r="V10" s="43"/>
      <c r="W10" s="43"/>
      <c r="X10" s="43"/>
    </row>
    <row r="11" spans="1:37" ht="125.25" customHeight="1" x14ac:dyDescent="0.2">
      <c r="A11" s="194" t="s">
        <v>79</v>
      </c>
      <c r="B11" s="202" t="str">
        <f>+'Tabla 12 Marco Logico  Proyecto'!B10</f>
        <v>Objetivo 10: Generar procesos de innovación de separación, recolección selectiva y aprovechamiento en las zonas de difícil acceso</v>
      </c>
      <c r="C11" s="42" t="str">
        <f>+'Cumplimiento Proy Recol y Tte'!C11</f>
        <v>Aprovechamiento Residuos en acceso dificil incrementado</v>
      </c>
      <c r="D11" s="29" t="str">
        <f>+'Tabla 12 Marco Logico  Proyecto'!C10</f>
        <v>Porcentaje de aprovechamiento de Residuos en zonas de dificil acceso</v>
      </c>
      <c r="E11" s="43">
        <f>+'Ingreso Avance Objetivos 10-11'!B5</f>
        <v>0.77</v>
      </c>
      <c r="F11" s="43">
        <f>+'Ingreso Avance Objetivos 10-11'!D5</f>
        <v>0.1</v>
      </c>
      <c r="G11" s="43" t="s">
        <v>176</v>
      </c>
      <c r="H11" s="43" t="s">
        <v>177</v>
      </c>
      <c r="I11" s="43">
        <f>+'Ingreso Avance Objetivos 10-11'!E5</f>
        <v>0.3</v>
      </c>
      <c r="J11" s="43" t="s">
        <v>212</v>
      </c>
      <c r="K11" s="43" t="s">
        <v>52</v>
      </c>
      <c r="L11" s="43">
        <f>+'Ingreso Avance Objetivos 10-11'!F5</f>
        <v>0.5</v>
      </c>
      <c r="M11" s="43" t="s">
        <v>213</v>
      </c>
      <c r="N11" s="43" t="s">
        <v>150</v>
      </c>
      <c r="O11" s="43">
        <f>+'Ingreso Avance Objetivos 10-11'!G5</f>
        <v>0.77</v>
      </c>
      <c r="P11" s="43" t="s">
        <v>214</v>
      </c>
      <c r="Q11" s="43" t="s">
        <v>215</v>
      </c>
      <c r="S11" s="43">
        <v>0.05</v>
      </c>
      <c r="T11" s="43">
        <v>0.1</v>
      </c>
      <c r="U11" s="43">
        <v>0.3</v>
      </c>
      <c r="V11" s="43">
        <v>0.5</v>
      </c>
      <c r="W11" s="43">
        <v>0.77</v>
      </c>
      <c r="X11" s="43"/>
    </row>
    <row r="12" spans="1:37" ht="159" customHeight="1" x14ac:dyDescent="0.2">
      <c r="A12" s="129" t="s">
        <v>32</v>
      </c>
      <c r="B12" s="25" t="str">
        <f>+'Tabla 12 Marco Logico  Proyecto'!B11</f>
        <v xml:space="preserve">Incrementar el nivel de aprovechamiento de orgánicos y reciclables en zona de difícil </v>
      </c>
      <c r="C12" s="42" t="str">
        <f>+'Cumplimiento Proy Recol y Tte'!C12</f>
        <v>ECAS´s diseñadas</v>
      </c>
      <c r="D12" s="29" t="str">
        <f>+'Tabla 12 Marco Logico  Proyecto'!C11</f>
        <v xml:space="preserve"> Porcentaje de ECA´s diseñadas</v>
      </c>
      <c r="E12" s="114">
        <f>+'Proyectos 22 y 23'!C3</f>
        <v>38</v>
      </c>
      <c r="F12" s="43">
        <f>+'Proyectos 22 y 23'!F3</f>
        <v>0.13157894736842105</v>
      </c>
      <c r="G12" s="43" t="s">
        <v>216</v>
      </c>
      <c r="H12" s="43" t="s">
        <v>177</v>
      </c>
      <c r="I12" s="43">
        <f>+'Proyectos 22 y 23'!G3</f>
        <v>0.39473684210526316</v>
      </c>
      <c r="J12" s="43" t="s">
        <v>217</v>
      </c>
      <c r="K12" s="43" t="s">
        <v>218</v>
      </c>
      <c r="L12" s="43">
        <f>+'Proyectos 22 y 23'!H3</f>
        <v>0.65789473684210531</v>
      </c>
      <c r="M12" s="43" t="s">
        <v>219</v>
      </c>
      <c r="N12" s="43" t="s">
        <v>220</v>
      </c>
      <c r="O12" s="43">
        <f>+'Proyectos 22 y 23'!I3</f>
        <v>1</v>
      </c>
      <c r="P12" s="43" t="s">
        <v>221</v>
      </c>
      <c r="Q12" s="43" t="s">
        <v>222</v>
      </c>
      <c r="S12" s="43">
        <v>0.05</v>
      </c>
      <c r="T12" s="43">
        <v>0.13</v>
      </c>
      <c r="U12" s="43">
        <v>0.39</v>
      </c>
      <c r="V12" s="43">
        <v>0.66</v>
      </c>
      <c r="W12" s="43">
        <v>0.99999990000000005</v>
      </c>
      <c r="X12" s="43"/>
    </row>
    <row r="13" spans="1:37" ht="27.75" customHeight="1" x14ac:dyDescent="0.2">
      <c r="A13" s="235" t="s">
        <v>43</v>
      </c>
      <c r="B13" s="237" t="s">
        <v>117</v>
      </c>
      <c r="C13" s="123" t="s">
        <v>110</v>
      </c>
      <c r="D13" s="123" t="s">
        <v>112</v>
      </c>
      <c r="E13" s="123" t="s">
        <v>114</v>
      </c>
      <c r="F13" s="240" t="s">
        <v>115</v>
      </c>
      <c r="G13" s="271" t="s">
        <v>116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272"/>
      <c r="V13" s="272"/>
      <c r="W13" s="272"/>
      <c r="X13" s="272"/>
      <c r="Y13" s="272"/>
      <c r="Z13" s="272"/>
      <c r="AA13" s="272"/>
      <c r="AB13" s="272"/>
      <c r="AC13" s="272"/>
      <c r="AD13" s="116"/>
      <c r="AE13" s="116"/>
      <c r="AF13" s="116"/>
      <c r="AG13" s="116"/>
      <c r="AH13" s="116"/>
      <c r="AI13" s="116"/>
      <c r="AJ13" s="116"/>
      <c r="AK13" s="116"/>
    </row>
    <row r="14" spans="1:37" ht="71.25" customHeight="1" x14ac:dyDescent="0.2">
      <c r="A14" s="236"/>
      <c r="B14" s="238"/>
      <c r="C14" s="130" t="s">
        <v>109</v>
      </c>
      <c r="D14" s="130" t="s">
        <v>111</v>
      </c>
      <c r="E14" s="130" t="s">
        <v>113</v>
      </c>
      <c r="F14" s="241"/>
      <c r="G14" s="27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16"/>
      <c r="AE14" s="116"/>
      <c r="AF14" s="116"/>
      <c r="AG14" s="116"/>
      <c r="AH14" s="116"/>
      <c r="AI14" s="116"/>
      <c r="AJ14" s="116"/>
      <c r="AK14" s="116"/>
    </row>
    <row r="15" spans="1:37" ht="56.25" customHeight="1" x14ac:dyDescent="0.2">
      <c r="A15" s="236"/>
      <c r="B15" s="239"/>
      <c r="C15" s="125" t="s">
        <v>103</v>
      </c>
      <c r="D15" s="125" t="s">
        <v>104</v>
      </c>
      <c r="E15" s="125" t="s">
        <v>108</v>
      </c>
      <c r="F15" s="126" t="s">
        <v>107</v>
      </c>
      <c r="G15" s="128" t="s">
        <v>122</v>
      </c>
      <c r="H15" s="39" t="s">
        <v>47</v>
      </c>
      <c r="I15" s="40" t="s">
        <v>48</v>
      </c>
      <c r="J15" s="41" t="s">
        <v>49</v>
      </c>
      <c r="K15" s="39" t="s">
        <v>47</v>
      </c>
      <c r="L15" s="40" t="s">
        <v>48</v>
      </c>
      <c r="M15" s="41" t="s">
        <v>49</v>
      </c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6"/>
      <c r="AE15" s="116"/>
      <c r="AF15" s="116"/>
      <c r="AG15" s="116"/>
      <c r="AH15" s="116"/>
      <c r="AI15" s="116"/>
      <c r="AJ15" s="116"/>
      <c r="AK15" s="116"/>
    </row>
    <row r="16" spans="1:37" ht="35.25" customHeight="1" x14ac:dyDescent="0.2">
      <c r="A16" s="236"/>
      <c r="B16" s="115" t="str">
        <f>+'Tabla 12 Marco Logico  Proyecto'!B12</f>
        <v>Estudios previos proceso licitación</v>
      </c>
      <c r="C16" s="124">
        <f>+'Ingreso Avance Actividad'!H7</f>
        <v>0</v>
      </c>
      <c r="D16" s="124">
        <f>+'Ingreso Avance Actividad'!E7</f>
        <v>0</v>
      </c>
      <c r="E16" s="124">
        <f>+'Ingreso Avance Actividad'!K7</f>
        <v>0</v>
      </c>
      <c r="F16" s="127" t="e">
        <f t="shared" ref="F16:G20" si="0">+C16/D16</f>
        <v>#DIV/0!</v>
      </c>
      <c r="G16" s="127" t="e">
        <f>+E16/C16</f>
        <v>#DIV/0!</v>
      </c>
      <c r="H16" s="43" t="s">
        <v>155</v>
      </c>
      <c r="I16" s="43" t="s">
        <v>156</v>
      </c>
      <c r="J16" s="43" t="s">
        <v>154</v>
      </c>
      <c r="K16" s="43" t="s">
        <v>153</v>
      </c>
      <c r="L16" s="43" t="s">
        <v>152</v>
      </c>
      <c r="M16" s="43" t="s">
        <v>151</v>
      </c>
      <c r="Q16" s="48"/>
      <c r="R16" s="48"/>
    </row>
    <row r="17" spans="1:31" ht="38.25" customHeight="1" x14ac:dyDescent="0.2">
      <c r="A17" s="236"/>
      <c r="B17" s="115" t="str">
        <f>+'Tabla 12 Marco Logico  Proyecto'!B13</f>
        <v>Definición del lote</v>
      </c>
      <c r="C17" s="124">
        <f>+'Ingreso Avance Actividad'!H8</f>
        <v>0</v>
      </c>
      <c r="D17" s="124">
        <f>+'Ingreso Avance Actividad'!E8</f>
        <v>0</v>
      </c>
      <c r="E17" s="124">
        <f>+'Ingreso Avance Actividad'!K8</f>
        <v>0</v>
      </c>
      <c r="F17" s="127" t="e">
        <f t="shared" si="0"/>
        <v>#DIV/0!</v>
      </c>
      <c r="G17" s="127" t="e">
        <f t="shared" si="0"/>
        <v>#DIV/0!</v>
      </c>
      <c r="J17" s="48"/>
      <c r="K17" s="48"/>
      <c r="L17" s="48"/>
      <c r="M17" s="48"/>
      <c r="N17" s="48"/>
      <c r="O17" s="48"/>
      <c r="P17" s="48"/>
      <c r="Q17" s="48"/>
      <c r="R17" s="48"/>
    </row>
    <row r="18" spans="1:31" ht="39.75" customHeight="1" x14ac:dyDescent="0.2">
      <c r="A18" s="236"/>
      <c r="B18" s="115" t="str">
        <f>+'Tabla 12 Marco Logico  Proyecto'!B14</f>
        <v>Elaboracion, publicación pliegos, propuestas y adjudicacion</v>
      </c>
      <c r="C18" s="124">
        <f>+'Ingreso Avance Actividad'!H9</f>
        <v>0</v>
      </c>
      <c r="D18" s="124">
        <f>+'Ingreso Avance Actividad'!E9</f>
        <v>0</v>
      </c>
      <c r="E18" s="124">
        <f>+'Ingreso Avance Actividad'!K9</f>
        <v>0</v>
      </c>
      <c r="F18" s="127" t="e">
        <f t="shared" si="0"/>
        <v>#DIV/0!</v>
      </c>
      <c r="G18" s="127" t="e">
        <f t="shared" si="0"/>
        <v>#DIV/0!</v>
      </c>
      <c r="J18" s="48"/>
      <c r="K18" s="48"/>
      <c r="L18" s="48"/>
      <c r="M18" s="48"/>
      <c r="N18" s="48"/>
      <c r="O18" s="48"/>
      <c r="P18" s="48"/>
      <c r="Q18" s="48"/>
      <c r="R18" s="48"/>
    </row>
    <row r="19" spans="1:31" ht="30" customHeight="1" x14ac:dyDescent="0.2">
      <c r="A19" s="236"/>
      <c r="B19" s="115" t="str">
        <f>+'Tabla 12 Marco Logico  Proyecto'!B15</f>
        <v>Realizacion del estudio y diseños</v>
      </c>
      <c r="C19" s="124">
        <f>+'Ingreso Avance Actividad'!H10</f>
        <v>0</v>
      </c>
      <c r="D19" s="124">
        <f>+'Ingreso Avance Actividad'!E10</f>
        <v>0</v>
      </c>
      <c r="E19" s="124">
        <f>+'Ingreso Avance Actividad'!K10</f>
        <v>0</v>
      </c>
      <c r="F19" s="127" t="e">
        <f t="shared" si="0"/>
        <v>#DIV/0!</v>
      </c>
      <c r="G19" s="127" t="e">
        <f t="shared" si="0"/>
        <v>#DIV/0!</v>
      </c>
    </row>
    <row r="20" spans="1:31" ht="31.5" customHeight="1" x14ac:dyDescent="0.2">
      <c r="A20" s="236"/>
      <c r="B20" s="115" t="str">
        <f>+'Tabla 12 Marco Logico  Proyecto'!B16</f>
        <v xml:space="preserve">Socialización </v>
      </c>
      <c r="C20" s="124">
        <f>+'Ingreso Avance Actividad'!H11</f>
        <v>0</v>
      </c>
      <c r="D20" s="124">
        <f>+'Ingreso Avance Actividad'!E11</f>
        <v>0</v>
      </c>
      <c r="E20" s="124">
        <f>+'Ingreso Avance Actividad'!K11</f>
        <v>0</v>
      </c>
      <c r="F20" s="127" t="e">
        <f t="shared" si="0"/>
        <v>#DIV/0!</v>
      </c>
      <c r="G20" s="127" t="e">
        <f t="shared" si="0"/>
        <v>#DIV/0!</v>
      </c>
    </row>
    <row r="22" spans="1:31" ht="27" customHeight="1" x14ac:dyDescent="0.2">
      <c r="A22" s="244" t="str">
        <f>+'Tabla 12 Marco Logico  Proyecto'!A18:J18</f>
        <v>Proyecto 23: Construcción y puesta en operación de Red de ECA´s Integrales para zonas de difícil acceso - REDECAS INTEGRALES (Capacidad de 3 a 5 toneladas/día).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</row>
    <row r="24" spans="1:31" x14ac:dyDescent="0.2">
      <c r="A24" s="246" t="s">
        <v>10</v>
      </c>
      <c r="B24" s="246"/>
      <c r="C24" s="247" t="s">
        <v>45</v>
      </c>
      <c r="D24" s="247" t="s">
        <v>127</v>
      </c>
      <c r="E24" s="247" t="s">
        <v>46</v>
      </c>
      <c r="F24" s="247">
        <v>2019</v>
      </c>
      <c r="G24" s="247"/>
      <c r="H24" s="247"/>
      <c r="I24" s="247">
        <v>2023</v>
      </c>
      <c r="J24" s="247"/>
      <c r="K24" s="247"/>
      <c r="L24" s="247">
        <v>2027</v>
      </c>
      <c r="M24" s="247"/>
      <c r="N24" s="247"/>
      <c r="O24" s="247">
        <v>2030</v>
      </c>
      <c r="P24" s="247"/>
      <c r="Q24" s="247"/>
      <c r="R24" s="145"/>
      <c r="V24" s="117"/>
      <c r="W24" s="270"/>
      <c r="X24" s="270"/>
      <c r="Y24" s="270"/>
      <c r="Z24" s="270"/>
      <c r="AA24" s="270"/>
      <c r="AB24" s="270"/>
      <c r="AC24" s="270"/>
      <c r="AD24" s="270"/>
      <c r="AE24" s="270"/>
    </row>
    <row r="25" spans="1:31" x14ac:dyDescent="0.2">
      <c r="A25" s="246"/>
      <c r="B25" s="246"/>
      <c r="C25" s="247"/>
      <c r="D25" s="247"/>
      <c r="E25" s="247"/>
      <c r="F25" s="39" t="s">
        <v>47</v>
      </c>
      <c r="G25" s="40" t="s">
        <v>48</v>
      </c>
      <c r="H25" s="41" t="s">
        <v>49</v>
      </c>
      <c r="I25" s="39" t="s">
        <v>47</v>
      </c>
      <c r="J25" s="40" t="s">
        <v>48</v>
      </c>
      <c r="K25" s="41" t="s">
        <v>49</v>
      </c>
      <c r="L25" s="39" t="s">
        <v>47</v>
      </c>
      <c r="M25" s="40" t="s">
        <v>48</v>
      </c>
      <c r="N25" s="41" t="s">
        <v>49</v>
      </c>
      <c r="O25" s="39" t="s">
        <v>47</v>
      </c>
      <c r="P25" s="40" t="s">
        <v>48</v>
      </c>
      <c r="Q25" s="41" t="s">
        <v>49</v>
      </c>
      <c r="V25" s="117"/>
      <c r="W25" s="270"/>
      <c r="X25" s="270"/>
      <c r="Y25" s="270"/>
      <c r="Z25" s="270"/>
      <c r="AA25" s="270"/>
      <c r="AB25" s="270"/>
      <c r="AC25" s="270"/>
      <c r="AD25" s="270"/>
      <c r="AE25" s="270"/>
    </row>
    <row r="26" spans="1:31" ht="38.25" x14ac:dyDescent="0.2">
      <c r="A26" s="232" t="s">
        <v>78</v>
      </c>
      <c r="B26" s="25" t="str">
        <f>+'Tabla 12 Marco Logico  Proyecto'!B22</f>
        <v>Fin 1. Disminuye la contaminación ambiental</v>
      </c>
      <c r="C26" s="42" t="str">
        <f>+'Cumplimiento Proy Recol y Tte'!C26</f>
        <v>Contaminación Ambiental Disminuida</v>
      </c>
      <c r="D26" s="42" t="str">
        <f>+'Tabla 12 Marco Logico  Proyecto'!C22</f>
        <v>Porcentaje de Calidad Ambiental</v>
      </c>
      <c r="E26" s="43">
        <f>+'Ingreso Avance Objetivos 10-11'!$B$3</f>
        <v>0.22</v>
      </c>
      <c r="F26" s="43">
        <v>0.14000000000000001</v>
      </c>
      <c r="G26" s="43" t="s">
        <v>51</v>
      </c>
      <c r="H26" s="43" t="s">
        <v>52</v>
      </c>
      <c r="I26" s="43">
        <v>0.18</v>
      </c>
      <c r="J26" s="44" t="s">
        <v>53</v>
      </c>
      <c r="K26" s="43" t="s">
        <v>54</v>
      </c>
      <c r="L26" s="43">
        <v>0.2</v>
      </c>
      <c r="M26" s="45" t="s">
        <v>128</v>
      </c>
      <c r="N26" s="43" t="s">
        <v>135</v>
      </c>
      <c r="O26" s="43">
        <v>0.22</v>
      </c>
      <c r="P26" s="45" t="s">
        <v>55</v>
      </c>
      <c r="Q26" s="43" t="s">
        <v>56</v>
      </c>
      <c r="S26" s="43">
        <v>0.1</v>
      </c>
      <c r="T26" s="43">
        <v>0.14000000000000001</v>
      </c>
      <c r="U26" s="43">
        <v>0.16</v>
      </c>
      <c r="V26" s="43">
        <v>0.18</v>
      </c>
      <c r="W26" s="43">
        <v>0.2</v>
      </c>
      <c r="X26" s="43">
        <v>0.22</v>
      </c>
      <c r="Y26" s="43"/>
      <c r="Z26" s="43"/>
      <c r="AA26" s="43"/>
      <c r="AB26" s="136"/>
      <c r="AC26" s="136"/>
      <c r="AD26" s="137"/>
      <c r="AE26" s="136"/>
    </row>
    <row r="27" spans="1:31" ht="38.25" customHeight="1" x14ac:dyDescent="0.2">
      <c r="A27" s="233"/>
      <c r="B27" s="25" t="str">
        <f>+'Tabla 12 Marco Logico  Proyecto'!B23</f>
        <v>Fin 2. Disminuye la Disposición Final (DF)</v>
      </c>
      <c r="C27" s="42" t="str">
        <f>+'Cumplimiento Proy Recol y Tte'!C27</f>
        <v>Disposición Final Disminuida</v>
      </c>
      <c r="D27" s="42" t="str">
        <f>+'Tabla 12 Marco Logico  Proyecto'!C23</f>
        <v>Porcentaje de DF</v>
      </c>
      <c r="E27" s="43">
        <f>+'Ingreso Avance Objetivos 10-11'!$B$4</f>
        <v>0.22</v>
      </c>
      <c r="F27" s="43">
        <v>0.14000000000000001</v>
      </c>
      <c r="G27" s="43" t="s">
        <v>51</v>
      </c>
      <c r="H27" s="43" t="s">
        <v>52</v>
      </c>
      <c r="I27" s="43">
        <v>0.18</v>
      </c>
      <c r="J27" s="44" t="s">
        <v>53</v>
      </c>
      <c r="K27" s="43" t="s">
        <v>54</v>
      </c>
      <c r="L27" s="43">
        <v>0.2</v>
      </c>
      <c r="M27" s="45" t="s">
        <v>128</v>
      </c>
      <c r="N27" s="43" t="s">
        <v>135</v>
      </c>
      <c r="O27" s="43">
        <v>0.22</v>
      </c>
      <c r="P27" s="45" t="s">
        <v>55</v>
      </c>
      <c r="Q27" s="43" t="s">
        <v>56</v>
      </c>
      <c r="S27" s="43">
        <v>0.1</v>
      </c>
      <c r="T27" s="43">
        <v>0.14000000000000001</v>
      </c>
      <c r="U27" s="43">
        <v>0.16</v>
      </c>
      <c r="V27" s="43">
        <v>0.18</v>
      </c>
      <c r="W27" s="43">
        <v>0.2</v>
      </c>
      <c r="X27" s="43">
        <v>0.22</v>
      </c>
      <c r="Y27" s="116"/>
      <c r="Z27" s="116"/>
      <c r="AA27" s="116"/>
      <c r="AB27" s="116"/>
      <c r="AC27" s="116"/>
      <c r="AD27" s="116"/>
      <c r="AE27" s="116"/>
    </row>
    <row r="28" spans="1:31" ht="25.5" customHeight="1" x14ac:dyDescent="0.2">
      <c r="A28" s="234"/>
      <c r="B28" s="25"/>
      <c r="C28" s="42"/>
      <c r="D28" s="42"/>
      <c r="E28" s="43"/>
      <c r="F28" s="43"/>
      <c r="G28" s="43"/>
      <c r="H28" s="43"/>
      <c r="I28" s="43"/>
      <c r="J28" s="44"/>
      <c r="K28" s="43"/>
      <c r="L28" s="43"/>
      <c r="M28" s="45"/>
      <c r="N28" s="43"/>
      <c r="O28" s="43"/>
      <c r="P28" s="45"/>
      <c r="Q28" s="43"/>
      <c r="S28" s="43"/>
      <c r="T28" s="43"/>
      <c r="U28" s="43"/>
      <c r="V28" s="43"/>
      <c r="W28" s="43"/>
      <c r="X28" s="43"/>
    </row>
    <row r="29" spans="1:31" ht="121.5" x14ac:dyDescent="0.2">
      <c r="A29" s="194" t="s">
        <v>79</v>
      </c>
      <c r="B29" s="202" t="str">
        <f>+'Tabla 12 Marco Logico  Proyecto'!B25</f>
        <v>Objetivo 10: Generar procesos de innovación de separación, recolección selectiva y aprovechamiento en las zonas de difícil acceso</v>
      </c>
      <c r="C29" s="42" t="str">
        <f>+'Cumplimiento Proy Recol y Tte'!C29</f>
        <v>Aprovechamiento RR Rural incrementado</v>
      </c>
      <c r="D29" s="25" t="str">
        <f>+'Tabla 12 Marco Logico  Proyecto'!C25</f>
        <v>Porcentaje de aprovechamiento de R en zonas de dificil acceso</v>
      </c>
      <c r="E29" s="43">
        <f>+'Ingreso Avance Objetivos 10-11'!B5</f>
        <v>0.77</v>
      </c>
      <c r="F29" s="43">
        <f>+F11</f>
        <v>0.1</v>
      </c>
      <c r="G29" s="43" t="str">
        <f t="shared" ref="G29:Q29" si="1">+G11</f>
        <v>10% &gt; I &gt; 5%</v>
      </c>
      <c r="H29" s="43" t="str">
        <f t="shared" si="1"/>
        <v>I &lt; 5%</v>
      </c>
      <c r="I29" s="43">
        <f t="shared" si="1"/>
        <v>0.3</v>
      </c>
      <c r="J29" s="43" t="str">
        <f t="shared" si="1"/>
        <v>30% &gt; I &gt; 10%</v>
      </c>
      <c r="K29" s="43" t="str">
        <f t="shared" si="1"/>
        <v>I &lt; 10%</v>
      </c>
      <c r="L29" s="43">
        <f t="shared" si="1"/>
        <v>0.5</v>
      </c>
      <c r="M29" s="43" t="str">
        <f t="shared" si="1"/>
        <v>50% &gt; I &gt; 30%</v>
      </c>
      <c r="N29" s="43" t="str">
        <f t="shared" si="1"/>
        <v>I &lt; 30%</v>
      </c>
      <c r="O29" s="43">
        <f t="shared" si="1"/>
        <v>0.77</v>
      </c>
      <c r="P29" s="43" t="str">
        <f t="shared" si="1"/>
        <v>77% &gt; I &gt; 50%</v>
      </c>
      <c r="Q29" s="43" t="str">
        <f t="shared" si="1"/>
        <v>I &lt; 50%</v>
      </c>
      <c r="S29" s="43">
        <v>0.05</v>
      </c>
      <c r="T29" s="43">
        <v>0.1</v>
      </c>
      <c r="U29" s="43">
        <v>0.3</v>
      </c>
      <c r="V29" s="43">
        <v>0.5</v>
      </c>
      <c r="W29" s="43">
        <v>0.77</v>
      </c>
      <c r="X29" s="43"/>
    </row>
    <row r="30" spans="1:31" ht="151.5" x14ac:dyDescent="0.2">
      <c r="A30" s="167" t="s">
        <v>32</v>
      </c>
      <c r="B30" s="25" t="str">
        <f>+'Tabla 12 Marco Logico  Proyecto'!B26</f>
        <v xml:space="preserve"> Incrementar el nivel de aprovechamiento de residuos orgánicos y reciclables en zona de difícil acceso en el Valle de Aburrá. </v>
      </c>
      <c r="C30" s="42" t="str">
        <f>+'Cumplimiento Proy Recol y Tte'!C30</f>
        <v>Estación de clasificación construidas y operando</v>
      </c>
      <c r="D30" s="29" t="str">
        <f>+'Tabla 12 Marco Logico  Proyecto'!C26</f>
        <v xml:space="preserve"> Porcentaje de Estación de clasificación construidas y en operación</v>
      </c>
      <c r="E30" s="114">
        <f>+'Proyectos 22 y 23'!C4</f>
        <v>38</v>
      </c>
      <c r="F30" s="43">
        <f>+'Proyectos 22 y 23'!F4</f>
        <v>0.13157894736842105</v>
      </c>
      <c r="G30" s="43" t="s">
        <v>178</v>
      </c>
      <c r="H30" s="43" t="s">
        <v>177</v>
      </c>
      <c r="I30" s="43">
        <f>+'Proyectos 22 y 23'!G4</f>
        <v>0.39473684210526316</v>
      </c>
      <c r="J30" s="43" t="s">
        <v>179</v>
      </c>
      <c r="K30" s="43" t="s">
        <v>54</v>
      </c>
      <c r="L30" s="43">
        <f>+'Proyectos 22 y 23'!H4</f>
        <v>0.65789473684210531</v>
      </c>
      <c r="M30" s="43" t="s">
        <v>180</v>
      </c>
      <c r="N30" s="43" t="s">
        <v>181</v>
      </c>
      <c r="O30" s="43">
        <f>+'Proyectos 22 y 23'!I4</f>
        <v>1</v>
      </c>
      <c r="P30" s="43" t="s">
        <v>182</v>
      </c>
      <c r="Q30" s="43" t="s">
        <v>183</v>
      </c>
      <c r="S30" s="43">
        <v>0.05</v>
      </c>
      <c r="T30" s="43">
        <v>0.13</v>
      </c>
      <c r="U30" s="43">
        <v>0.39</v>
      </c>
      <c r="V30" s="43">
        <v>0.66</v>
      </c>
      <c r="W30" s="43">
        <v>1</v>
      </c>
      <c r="X30" s="43"/>
    </row>
    <row r="31" spans="1:31" ht="15.75" x14ac:dyDescent="0.2">
      <c r="A31" s="235" t="s">
        <v>43</v>
      </c>
      <c r="B31" s="237" t="s">
        <v>117</v>
      </c>
      <c r="C31" s="123" t="s">
        <v>110</v>
      </c>
      <c r="D31" s="123" t="s">
        <v>112</v>
      </c>
      <c r="E31" s="123" t="s">
        <v>114</v>
      </c>
      <c r="F31" s="240" t="s">
        <v>115</v>
      </c>
      <c r="G31" s="271" t="s">
        <v>116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272"/>
      <c r="V31" s="272"/>
      <c r="W31" s="272"/>
      <c r="X31" s="272"/>
      <c r="Y31" s="272"/>
      <c r="Z31" s="272"/>
      <c r="AA31" s="272"/>
      <c r="AB31" s="272"/>
      <c r="AC31" s="272"/>
      <c r="AD31" s="116"/>
      <c r="AE31" s="116"/>
    </row>
    <row r="32" spans="1:31" ht="38.25" x14ac:dyDescent="0.2">
      <c r="A32" s="236"/>
      <c r="B32" s="238"/>
      <c r="C32" s="130" t="s">
        <v>109</v>
      </c>
      <c r="D32" s="130" t="s">
        <v>111</v>
      </c>
      <c r="E32" s="130" t="s">
        <v>113</v>
      </c>
      <c r="F32" s="241"/>
      <c r="G32" s="271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16"/>
      <c r="AE32" s="116"/>
    </row>
    <row r="33" spans="1:31" ht="51" x14ac:dyDescent="0.2">
      <c r="A33" s="236"/>
      <c r="B33" s="239"/>
      <c r="C33" s="125" t="s">
        <v>103</v>
      </c>
      <c r="D33" s="125" t="s">
        <v>104</v>
      </c>
      <c r="E33" s="125" t="s">
        <v>108</v>
      </c>
      <c r="F33" s="126" t="s">
        <v>107</v>
      </c>
      <c r="G33" s="128" t="s">
        <v>122</v>
      </c>
      <c r="H33" s="39" t="s">
        <v>47</v>
      </c>
      <c r="I33" s="40" t="s">
        <v>48</v>
      </c>
      <c r="J33" s="41" t="s">
        <v>49</v>
      </c>
      <c r="K33" s="39" t="s">
        <v>47</v>
      </c>
      <c r="L33" s="40" t="s">
        <v>48</v>
      </c>
      <c r="M33" s="41" t="s">
        <v>49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6"/>
      <c r="AE33" s="116"/>
    </row>
    <row r="34" spans="1:31" ht="26.1" customHeight="1" x14ac:dyDescent="0.2">
      <c r="A34" s="236"/>
      <c r="B34" s="115" t="str">
        <f>+'Tabla 12 Marco Logico  Proyecto'!B27</f>
        <v>Estudios previos proceso licitación</v>
      </c>
      <c r="C34" s="124">
        <f>+'Ingreso Avance Actividad'!H18</f>
        <v>0</v>
      </c>
      <c r="D34" s="124">
        <f>+'Ingreso Avance Actividad'!E18</f>
        <v>0</v>
      </c>
      <c r="E34" s="124">
        <f>+'Ingreso Avance Actividad'!K18</f>
        <v>0</v>
      </c>
      <c r="F34" s="127" t="e">
        <f t="shared" ref="F34:F38" si="2">+C34/D34</f>
        <v>#DIV/0!</v>
      </c>
      <c r="G34" s="127" t="e">
        <f>+E34/C34</f>
        <v>#DIV/0!</v>
      </c>
      <c r="H34" s="43" t="s">
        <v>155</v>
      </c>
      <c r="I34" s="43" t="s">
        <v>156</v>
      </c>
      <c r="J34" s="43" t="s">
        <v>154</v>
      </c>
      <c r="K34" s="43" t="s">
        <v>153</v>
      </c>
      <c r="L34" s="43" t="s">
        <v>152</v>
      </c>
      <c r="M34" s="43" t="s">
        <v>151</v>
      </c>
      <c r="Q34" s="48"/>
      <c r="R34" s="48"/>
    </row>
    <row r="35" spans="1:31" ht="26.1" customHeight="1" x14ac:dyDescent="0.2">
      <c r="A35" s="236"/>
      <c r="B35" s="115" t="str">
        <f>+'Tabla 12 Marco Logico  Proyecto'!B28</f>
        <v>Elaboración pliegos licitación</v>
      </c>
      <c r="C35" s="124">
        <f>+'Ingreso Avance Actividad'!H19</f>
        <v>0</v>
      </c>
      <c r="D35" s="124">
        <f>+'Ingreso Avance Actividad'!E19</f>
        <v>0</v>
      </c>
      <c r="E35" s="124">
        <f>+'Ingreso Avance Actividad'!K19</f>
        <v>0</v>
      </c>
      <c r="F35" s="127" t="e">
        <f t="shared" si="2"/>
        <v>#DIV/0!</v>
      </c>
      <c r="G35" s="127" t="e">
        <f t="shared" ref="G35:G38" si="3">+D35/E35</f>
        <v>#DIV/0!</v>
      </c>
      <c r="J35" s="48"/>
      <c r="K35" s="48"/>
      <c r="L35" s="48"/>
      <c r="M35" s="48"/>
      <c r="N35" s="48"/>
      <c r="O35" s="48"/>
      <c r="P35" s="48"/>
      <c r="Q35" s="48"/>
      <c r="R35" s="48"/>
    </row>
    <row r="36" spans="1:31" ht="26.1" customHeight="1" x14ac:dyDescent="0.2">
      <c r="A36" s="236"/>
      <c r="B36" s="115" t="str">
        <f>+'Tabla 12 Marco Logico  Proyecto'!B29</f>
        <v>Publicacion pliegos y adjudicación</v>
      </c>
      <c r="C36" s="124">
        <f>+'Ingreso Avance Actividad'!H20</f>
        <v>0</v>
      </c>
      <c r="D36" s="124">
        <f>+'Ingreso Avance Actividad'!E20</f>
        <v>0</v>
      </c>
      <c r="E36" s="124">
        <f>+'Ingreso Avance Actividad'!K20</f>
        <v>0</v>
      </c>
      <c r="F36" s="127" t="e">
        <f t="shared" si="2"/>
        <v>#DIV/0!</v>
      </c>
      <c r="G36" s="127" t="e">
        <f t="shared" si="3"/>
        <v>#DIV/0!</v>
      </c>
      <c r="J36" s="48"/>
      <c r="K36" s="48"/>
      <c r="L36" s="48"/>
      <c r="M36" s="48"/>
      <c r="N36" s="48"/>
      <c r="O36" s="48"/>
      <c r="P36" s="48"/>
      <c r="Q36" s="48"/>
      <c r="R36" s="48"/>
    </row>
    <row r="37" spans="1:31" ht="26.1" customHeight="1" x14ac:dyDescent="0.2">
      <c r="A37" s="236"/>
      <c r="B37" s="115" t="str">
        <f>+'Tabla 12 Marco Logico  Proyecto'!B30</f>
        <v>realización proyecto</v>
      </c>
      <c r="C37" s="124">
        <f>+'Ingreso Avance Actividad'!H21</f>
        <v>0</v>
      </c>
      <c r="D37" s="124">
        <f>+'Ingreso Avance Actividad'!E21</f>
        <v>0</v>
      </c>
      <c r="E37" s="124">
        <f>+'Ingreso Avance Actividad'!K21</f>
        <v>0</v>
      </c>
      <c r="F37" s="127" t="e">
        <f t="shared" si="2"/>
        <v>#DIV/0!</v>
      </c>
      <c r="G37" s="127" t="e">
        <f t="shared" si="3"/>
        <v>#DIV/0!</v>
      </c>
    </row>
    <row r="38" spans="1:31" ht="26.1" customHeight="1" x14ac:dyDescent="0.2">
      <c r="A38" s="236"/>
      <c r="B38" s="115" t="str">
        <f>+'Tabla 12 Marco Logico  Proyecto'!B31</f>
        <v>Socialización del proyecto</v>
      </c>
      <c r="C38" s="124">
        <f>+'Ingreso Avance Actividad'!H22</f>
        <v>0</v>
      </c>
      <c r="D38" s="124">
        <f>+'Ingreso Avance Actividad'!E22</f>
        <v>0</v>
      </c>
      <c r="E38" s="124">
        <f>+'Ingreso Avance Actividad'!K22</f>
        <v>0</v>
      </c>
      <c r="F38" s="127" t="e">
        <f t="shared" si="2"/>
        <v>#DIV/0!</v>
      </c>
      <c r="G38" s="127" t="e">
        <f t="shared" si="3"/>
        <v>#DIV/0!</v>
      </c>
    </row>
  </sheetData>
  <mergeCells count="37">
    <mergeCell ref="A2:R2"/>
    <mergeCell ref="A4:R4"/>
    <mergeCell ref="A6:B7"/>
    <mergeCell ref="C6:C7"/>
    <mergeCell ref="D6:D7"/>
    <mergeCell ref="E6:E7"/>
    <mergeCell ref="W6:AE7"/>
    <mergeCell ref="A8:A10"/>
    <mergeCell ref="A13:A20"/>
    <mergeCell ref="B13:B15"/>
    <mergeCell ref="F13:F14"/>
    <mergeCell ref="G13:G14"/>
    <mergeCell ref="U13:W13"/>
    <mergeCell ref="X13:Z13"/>
    <mergeCell ref="AA13:AC13"/>
    <mergeCell ref="F6:H6"/>
    <mergeCell ref="I6:K6"/>
    <mergeCell ref="L6:N6"/>
    <mergeCell ref="O6:Q6"/>
    <mergeCell ref="A22:R22"/>
    <mergeCell ref="A24:B25"/>
    <mergeCell ref="C24:C25"/>
    <mergeCell ref="D24:D25"/>
    <mergeCell ref="E24:E25"/>
    <mergeCell ref="F24:H24"/>
    <mergeCell ref="I24:K24"/>
    <mergeCell ref="L24:N24"/>
    <mergeCell ref="O24:Q24"/>
    <mergeCell ref="W24:AE25"/>
    <mergeCell ref="A26:A28"/>
    <mergeCell ref="A31:A38"/>
    <mergeCell ref="B31:B33"/>
    <mergeCell ref="F31:F32"/>
    <mergeCell ref="G31:G32"/>
    <mergeCell ref="U31:W31"/>
    <mergeCell ref="X31:Z31"/>
    <mergeCell ref="AA31:AC31"/>
  </mergeCells>
  <conditionalFormatting sqref="F16">
    <cfRule type="cellIs" dxfId="17" priority="79" operator="lessThan">
      <formula>1</formula>
    </cfRule>
    <cfRule type="cellIs" dxfId="16" priority="80" operator="equal">
      <formula>1</formula>
    </cfRule>
    <cfRule type="cellIs" dxfId="15" priority="81" operator="greaterThan">
      <formula>1</formula>
    </cfRule>
  </conditionalFormatting>
  <conditionalFormatting sqref="G16:G20">
    <cfRule type="cellIs" dxfId="14" priority="76" operator="greaterThan">
      <formula>1</formula>
    </cfRule>
    <cfRule type="cellIs" dxfId="13" priority="77" operator="equal">
      <formula>1</formula>
    </cfRule>
    <cfRule type="cellIs" dxfId="12" priority="78" operator="lessThan">
      <formula>1</formula>
    </cfRule>
  </conditionalFormatting>
  <conditionalFormatting sqref="F17:F20">
    <cfRule type="cellIs" dxfId="11" priority="82" operator="lessThan">
      <formula>#REF!</formula>
    </cfRule>
    <cfRule type="cellIs" dxfId="10" priority="83" operator="between">
      <formula>#REF!</formula>
      <formula>#REF!</formula>
    </cfRule>
    <cfRule type="cellIs" dxfId="9" priority="84" operator="greaterThanOrEqual">
      <formula>#REF!</formula>
    </cfRule>
  </conditionalFormatting>
  <conditionalFormatting sqref="F34">
    <cfRule type="cellIs" dxfId="8" priority="4" operator="lessThan">
      <formula>1</formula>
    </cfRule>
    <cfRule type="cellIs" dxfId="7" priority="5" operator="equal">
      <formula>1</formula>
    </cfRule>
    <cfRule type="cellIs" dxfId="6" priority="6" operator="greaterThan">
      <formula>1</formula>
    </cfRule>
  </conditionalFormatting>
  <conditionalFormatting sqref="G34:G38">
    <cfRule type="cellIs" dxfId="5" priority="1" operator="greaterThan">
      <formula>1</formula>
    </cfRule>
    <cfRule type="cellIs" dxfId="4" priority="2" operator="equal">
      <formula>1</formula>
    </cfRule>
    <cfRule type="cellIs" dxfId="3" priority="3" operator="lessThan">
      <formula>1</formula>
    </cfRule>
  </conditionalFormatting>
  <conditionalFormatting sqref="F35:F38">
    <cfRule type="cellIs" dxfId="2" priority="7" operator="lessThan">
      <formula>#REF!</formula>
    </cfRule>
    <cfRule type="cellIs" dxfId="1" priority="8" operator="between">
      <formula>#REF!</formula>
      <formula>#REF!</formula>
    </cfRule>
    <cfRule type="cellIs" dxfId="0" priority="9" operator="greaterThanOrEqual">
      <formula>#REF!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2BF81-CC97-4364-8919-2BE5DC3D0341}">
  <dimension ref="A1:W715"/>
  <sheetViews>
    <sheetView topLeftCell="B6" zoomScaleNormal="100" workbookViewId="0">
      <selection activeCell="J31" sqref="J31"/>
    </sheetView>
  </sheetViews>
  <sheetFormatPr baseColWidth="10" defaultRowHeight="15" x14ac:dyDescent="0.25"/>
  <cols>
    <col min="1" max="1" width="4" style="1" customWidth="1"/>
    <col min="2" max="2" width="12.28515625" customWidth="1"/>
    <col min="3" max="3" width="19.28515625" customWidth="1"/>
    <col min="4" max="4" width="18" style="211" customWidth="1"/>
    <col min="5" max="5" width="9.7109375" style="212" customWidth="1"/>
    <col min="6" max="25" width="3.7109375" customWidth="1"/>
  </cols>
  <sheetData>
    <row r="1" spans="2:23" s="1" customFormat="1" ht="15.75" thickBot="1" x14ac:dyDescent="0.3">
      <c r="D1" s="178"/>
      <c r="E1" s="179"/>
    </row>
    <row r="2" spans="2:23" s="1" customFormat="1" ht="27" customHeight="1" thickBot="1" x14ac:dyDescent="0.3">
      <c r="B2" s="275" t="s">
        <v>184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</row>
    <row r="3" spans="2:23" s="5" customFormat="1" ht="30" customHeight="1" x14ac:dyDescent="0.25">
      <c r="B3" s="278" t="s">
        <v>0</v>
      </c>
      <c r="C3" s="279"/>
      <c r="D3" s="279" t="s">
        <v>1</v>
      </c>
      <c r="E3" s="279" t="s">
        <v>5</v>
      </c>
      <c r="F3" s="279" t="s">
        <v>4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82"/>
    </row>
    <row r="4" spans="2:23" s="1" customFormat="1" ht="15.75" thickBot="1" x14ac:dyDescent="0.3">
      <c r="B4" s="280"/>
      <c r="C4" s="281"/>
      <c r="D4" s="281"/>
      <c r="E4" s="281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4">
        <v>18</v>
      </c>
    </row>
    <row r="5" spans="2:23" s="1" customFormat="1" ht="29.25" customHeight="1" thickBot="1" x14ac:dyDescent="0.3">
      <c r="B5" s="283" t="s">
        <v>185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5"/>
      <c r="N5" s="283" t="s">
        <v>186</v>
      </c>
      <c r="O5" s="284"/>
      <c r="P5" s="284"/>
      <c r="Q5" s="284"/>
      <c r="R5" s="284"/>
      <c r="S5" s="284"/>
      <c r="T5" s="284"/>
      <c r="U5" s="284"/>
      <c r="V5" s="284"/>
      <c r="W5" s="285"/>
    </row>
    <row r="6" spans="2:23" s="1" customFormat="1" x14ac:dyDescent="0.25">
      <c r="B6" s="286" t="s">
        <v>157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8"/>
    </row>
    <row r="7" spans="2:23" s="1" customFormat="1" x14ac:dyDescent="0.25">
      <c r="B7" s="289" t="s">
        <v>9</v>
      </c>
      <c r="C7" s="290"/>
      <c r="D7" s="16" t="s">
        <v>2</v>
      </c>
      <c r="E7" s="16">
        <v>2018</v>
      </c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2:23" s="1" customFormat="1" x14ac:dyDescent="0.25">
      <c r="B8" s="291" t="s">
        <v>158</v>
      </c>
      <c r="C8" s="292"/>
      <c r="D8" s="3" t="s">
        <v>2</v>
      </c>
      <c r="E8" s="3">
        <v>2018</v>
      </c>
      <c r="F8" s="2"/>
      <c r="G8" s="19"/>
      <c r="H8" s="19"/>
      <c r="I8" s="19"/>
      <c r="J8" s="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</row>
    <row r="9" spans="2:23" s="17" customFormat="1" ht="29.25" customHeight="1" x14ac:dyDescent="0.25">
      <c r="B9" s="293" t="s">
        <v>159</v>
      </c>
      <c r="C9" s="294"/>
      <c r="D9" s="181" t="s">
        <v>2</v>
      </c>
      <c r="E9" s="181">
        <v>2018</v>
      </c>
      <c r="F9" s="180"/>
      <c r="G9" s="180"/>
      <c r="H9" s="180"/>
      <c r="I9" s="180"/>
      <c r="J9" s="180"/>
      <c r="K9" s="182"/>
      <c r="L9" s="182"/>
      <c r="M9" s="182"/>
      <c r="N9" s="182"/>
      <c r="O9" s="180"/>
      <c r="P9" s="180"/>
      <c r="Q9" s="180"/>
      <c r="R9" s="180"/>
      <c r="S9" s="180"/>
      <c r="T9" s="180"/>
      <c r="U9" s="180"/>
      <c r="V9" s="180"/>
      <c r="W9" s="183"/>
    </row>
    <row r="10" spans="2:23" s="1" customFormat="1" x14ac:dyDescent="0.25">
      <c r="B10" s="289" t="s">
        <v>160</v>
      </c>
      <c r="C10" s="290"/>
      <c r="D10" s="3" t="s">
        <v>3</v>
      </c>
      <c r="E10" s="3">
        <v>2018</v>
      </c>
      <c r="F10" s="2"/>
      <c r="G10" s="2"/>
      <c r="H10" s="2"/>
      <c r="I10" s="2"/>
      <c r="J10" s="2"/>
      <c r="K10" s="2"/>
      <c r="L10" s="2"/>
      <c r="M10" s="2"/>
      <c r="N10" s="2"/>
      <c r="O10" s="19"/>
      <c r="P10" s="19"/>
      <c r="Q10" s="19"/>
      <c r="R10" s="2"/>
      <c r="S10" s="2"/>
      <c r="T10" s="2"/>
      <c r="U10" s="2"/>
      <c r="V10" s="2"/>
      <c r="W10" s="6"/>
    </row>
    <row r="11" spans="2:23" s="1" customFormat="1" ht="15.75" thickBot="1" x14ac:dyDescent="0.3">
      <c r="B11" s="273" t="s">
        <v>161</v>
      </c>
      <c r="C11" s="274"/>
      <c r="D11" s="15" t="s">
        <v>2</v>
      </c>
      <c r="E11" s="15">
        <v>2018</v>
      </c>
      <c r="F11" s="7"/>
      <c r="G11" s="7"/>
      <c r="H11" s="7"/>
      <c r="I11" s="7"/>
      <c r="J11" s="7"/>
      <c r="K11" s="7"/>
      <c r="L11" s="7"/>
      <c r="M11" s="7"/>
      <c r="N11" s="7"/>
      <c r="O11" s="20"/>
      <c r="P11" s="20"/>
      <c r="Q11" s="7"/>
      <c r="R11" s="7"/>
      <c r="S11" s="7"/>
      <c r="T11" s="7"/>
      <c r="U11" s="7"/>
      <c r="V11" s="7"/>
      <c r="W11" s="8"/>
    </row>
    <row r="12" spans="2:23" s="1" customFormat="1" ht="15" customHeight="1" x14ac:dyDescent="0.25">
      <c r="B12" s="286" t="s">
        <v>187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8"/>
    </row>
    <row r="13" spans="2:23" s="1" customFormat="1" x14ac:dyDescent="0.25">
      <c r="B13" s="289" t="s">
        <v>9</v>
      </c>
      <c r="C13" s="290"/>
      <c r="D13" s="16" t="s">
        <v>2</v>
      </c>
      <c r="E13" s="16">
        <v>2019</v>
      </c>
      <c r="F13" s="1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/>
    </row>
    <row r="14" spans="2:23" s="1" customFormat="1" x14ac:dyDescent="0.25">
      <c r="B14" s="289" t="s">
        <v>158</v>
      </c>
      <c r="C14" s="290"/>
      <c r="D14" s="3" t="s">
        <v>2</v>
      </c>
      <c r="E14" s="3">
        <v>2019</v>
      </c>
      <c r="F14" s="2"/>
      <c r="G14" s="19"/>
      <c r="H14" s="19"/>
      <c r="I14" s="19"/>
      <c r="J14" s="19"/>
      <c r="K14" s="19"/>
      <c r="L14" s="19"/>
      <c r="M14" s="19"/>
      <c r="N14" s="19"/>
      <c r="O14" s="19"/>
      <c r="P14" s="2"/>
      <c r="Q14" s="2"/>
      <c r="R14" s="2"/>
      <c r="S14" s="2"/>
      <c r="T14" s="2"/>
      <c r="U14" s="2"/>
      <c r="V14" s="2"/>
      <c r="W14" s="6"/>
    </row>
    <row r="15" spans="2:23" s="1" customFormat="1" ht="15" customHeight="1" x14ac:dyDescent="0.25">
      <c r="B15" s="297" t="s">
        <v>6</v>
      </c>
      <c r="C15" s="298"/>
      <c r="D15" s="181" t="s">
        <v>2</v>
      </c>
      <c r="E15" s="181">
        <v>2019</v>
      </c>
      <c r="G15" s="180"/>
      <c r="H15" s="180"/>
      <c r="I15" s="180"/>
      <c r="J15" s="180"/>
      <c r="K15" s="180"/>
      <c r="L15" s="180"/>
      <c r="M15" s="180"/>
      <c r="N15" s="180"/>
      <c r="O15" s="180"/>
      <c r="P15" s="182"/>
      <c r="Q15" s="182"/>
      <c r="R15" s="180"/>
      <c r="S15" s="180"/>
      <c r="T15" s="180"/>
      <c r="U15" s="180"/>
      <c r="V15" s="180"/>
      <c r="W15" s="183"/>
    </row>
    <row r="16" spans="2:23" s="1" customFormat="1" x14ac:dyDescent="0.25">
      <c r="B16" s="295" t="s">
        <v>7</v>
      </c>
      <c r="C16" s="296"/>
      <c r="D16" s="3" t="s">
        <v>3</v>
      </c>
      <c r="E16" s="3">
        <v>2020</v>
      </c>
      <c r="F16" s="19"/>
      <c r="G16" s="1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</row>
    <row r="17" spans="2:23" s="1" customFormat="1" x14ac:dyDescent="0.25">
      <c r="B17" s="291" t="s">
        <v>163</v>
      </c>
      <c r="C17" s="292"/>
      <c r="D17" s="3" t="s">
        <v>2</v>
      </c>
      <c r="E17" s="3">
        <v>2020</v>
      </c>
      <c r="F17" s="2"/>
      <c r="G17" s="2"/>
      <c r="H17" s="19"/>
      <c r="I17" s="19"/>
      <c r="J17" s="19"/>
      <c r="K17" s="19"/>
      <c r="L17" s="19"/>
      <c r="M17" s="2"/>
      <c r="N17" s="2"/>
      <c r="O17" s="2"/>
      <c r="P17" s="2"/>
      <c r="Q17" s="2"/>
      <c r="R17" s="2"/>
      <c r="S17" s="2"/>
      <c r="T17" s="2"/>
      <c r="U17" s="2"/>
      <c r="V17" s="2"/>
      <c r="W17" s="6"/>
    </row>
    <row r="18" spans="2:23" s="1" customFormat="1" ht="15.75" thickBot="1" x14ac:dyDescent="0.3">
      <c r="B18" s="273" t="s">
        <v>8</v>
      </c>
      <c r="C18" s="274"/>
      <c r="D18" s="9" t="s">
        <v>2</v>
      </c>
      <c r="E18" s="15">
        <v>2020</v>
      </c>
      <c r="F18" s="7"/>
      <c r="G18" s="7"/>
      <c r="H18" s="20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</row>
    <row r="19" spans="2:23" s="1" customFormat="1" x14ac:dyDescent="0.25">
      <c r="B19" s="286" t="s">
        <v>188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</row>
    <row r="20" spans="2:23" s="1" customFormat="1" x14ac:dyDescent="0.25">
      <c r="B20" s="289" t="s">
        <v>9</v>
      </c>
      <c r="C20" s="290"/>
      <c r="D20" s="16" t="s">
        <v>2</v>
      </c>
      <c r="E20" s="16">
        <v>2023</v>
      </c>
      <c r="F20" s="1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"/>
    </row>
    <row r="21" spans="2:23" s="1" customFormat="1" x14ac:dyDescent="0.25">
      <c r="B21" s="289" t="s">
        <v>158</v>
      </c>
      <c r="C21" s="290"/>
      <c r="D21" s="3" t="s">
        <v>2</v>
      </c>
      <c r="E21" s="3">
        <v>2023</v>
      </c>
      <c r="F21" s="2"/>
      <c r="G21" s="19"/>
      <c r="H21" s="19"/>
      <c r="I21" s="19"/>
      <c r="J21" s="19"/>
      <c r="K21" s="19"/>
      <c r="L21" s="19"/>
      <c r="M21" s="19"/>
      <c r="N21" s="19"/>
      <c r="O21" s="19"/>
      <c r="P21" s="2"/>
      <c r="Q21" s="2"/>
      <c r="R21" s="2"/>
      <c r="S21" s="2"/>
      <c r="T21" s="2"/>
      <c r="U21" s="2"/>
      <c r="V21" s="2"/>
      <c r="W21" s="6"/>
    </row>
    <row r="22" spans="2:23" s="1" customFormat="1" x14ac:dyDescent="0.25">
      <c r="B22" s="297" t="s">
        <v>6</v>
      </c>
      <c r="C22" s="298"/>
      <c r="D22" s="181" t="s">
        <v>2</v>
      </c>
      <c r="E22" s="181">
        <v>2023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2"/>
      <c r="Q22" s="182"/>
      <c r="R22" s="180"/>
      <c r="S22" s="180"/>
      <c r="T22" s="180"/>
      <c r="U22" s="180"/>
      <c r="V22" s="180"/>
      <c r="W22" s="183"/>
    </row>
    <row r="23" spans="2:23" s="1" customFormat="1" x14ac:dyDescent="0.25">
      <c r="B23" s="295" t="s">
        <v>7</v>
      </c>
      <c r="C23" s="296"/>
      <c r="D23" s="3" t="s">
        <v>3</v>
      </c>
      <c r="E23" s="3">
        <v>2024</v>
      </c>
      <c r="F23" s="19"/>
      <c r="G23" s="1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6"/>
    </row>
    <row r="24" spans="2:23" s="1" customFormat="1" x14ac:dyDescent="0.25">
      <c r="B24" s="291" t="s">
        <v>163</v>
      </c>
      <c r="C24" s="292"/>
      <c r="D24" s="3" t="s">
        <v>2</v>
      </c>
      <c r="E24" s="3">
        <v>2024</v>
      </c>
      <c r="F24" s="2"/>
      <c r="G24" s="2"/>
      <c r="H24" s="19"/>
      <c r="I24" s="19"/>
      <c r="J24" s="19"/>
      <c r="K24" s="19"/>
      <c r="L24" s="19"/>
      <c r="M24" s="2"/>
      <c r="N24" s="2"/>
      <c r="O24" s="2"/>
      <c r="P24" s="2"/>
      <c r="Q24" s="2"/>
      <c r="R24" s="2"/>
      <c r="S24" s="2"/>
      <c r="T24" s="2"/>
      <c r="U24" s="2"/>
      <c r="V24" s="2"/>
      <c r="W24" s="6"/>
    </row>
    <row r="25" spans="2:23" s="1" customFormat="1" ht="15.75" thickBot="1" x14ac:dyDescent="0.3">
      <c r="B25" s="273" t="s">
        <v>8</v>
      </c>
      <c r="C25" s="274"/>
      <c r="D25" s="9" t="s">
        <v>2</v>
      </c>
      <c r="E25" s="15">
        <v>2024</v>
      </c>
      <c r="F25" s="7"/>
      <c r="G25" s="7"/>
      <c r="H25" s="20"/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/>
    </row>
    <row r="26" spans="2:23" s="1" customFormat="1" ht="15" customHeight="1" x14ac:dyDescent="0.25">
      <c r="B26" s="286" t="s">
        <v>189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8"/>
    </row>
    <row r="27" spans="2:23" s="1" customFormat="1" x14ac:dyDescent="0.25">
      <c r="B27" s="289" t="s">
        <v>9</v>
      </c>
      <c r="C27" s="290"/>
      <c r="D27" s="16" t="s">
        <v>2</v>
      </c>
      <c r="E27" s="16">
        <v>2027</v>
      </c>
      <c r="F27" s="1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2"/>
    </row>
    <row r="28" spans="2:23" s="1" customFormat="1" x14ac:dyDescent="0.25">
      <c r="B28" s="289" t="s">
        <v>158</v>
      </c>
      <c r="C28" s="290"/>
      <c r="D28" s="3" t="s">
        <v>2</v>
      </c>
      <c r="E28" s="3">
        <v>2027</v>
      </c>
      <c r="F28" s="2"/>
      <c r="G28" s="19"/>
      <c r="H28" s="19"/>
      <c r="I28" s="19"/>
      <c r="J28" s="19"/>
      <c r="K28" s="19"/>
      <c r="L28" s="19"/>
      <c r="M28" s="19"/>
      <c r="N28" s="19"/>
      <c r="O28" s="19"/>
      <c r="P28" s="2"/>
      <c r="Q28" s="2"/>
      <c r="R28" s="2"/>
      <c r="S28" s="2"/>
      <c r="T28" s="2"/>
      <c r="U28" s="2"/>
      <c r="V28" s="2"/>
      <c r="W28" s="6"/>
    </row>
    <row r="29" spans="2:23" s="1" customFormat="1" x14ac:dyDescent="0.25">
      <c r="B29" s="297" t="s">
        <v>6</v>
      </c>
      <c r="C29" s="298"/>
      <c r="D29" s="181" t="s">
        <v>2</v>
      </c>
      <c r="E29" s="181">
        <v>2027</v>
      </c>
      <c r="G29" s="180"/>
      <c r="H29" s="180"/>
      <c r="I29" s="180"/>
      <c r="J29" s="180"/>
      <c r="K29" s="180"/>
      <c r="L29" s="180"/>
      <c r="M29" s="180"/>
      <c r="N29" s="180"/>
      <c r="O29" s="180"/>
      <c r="P29" s="182"/>
      <c r="Q29" s="182"/>
      <c r="R29" s="180"/>
      <c r="S29" s="180"/>
      <c r="T29" s="180"/>
      <c r="U29" s="180"/>
      <c r="V29" s="180"/>
      <c r="W29" s="183"/>
    </row>
    <row r="30" spans="2:23" s="1" customFormat="1" x14ac:dyDescent="0.25">
      <c r="B30" s="295" t="s">
        <v>7</v>
      </c>
      <c r="C30" s="296"/>
      <c r="D30" s="3" t="s">
        <v>3</v>
      </c>
      <c r="E30" s="3">
        <v>2028</v>
      </c>
      <c r="F30" s="19"/>
      <c r="G30" s="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6"/>
    </row>
    <row r="31" spans="2:23" s="1" customFormat="1" x14ac:dyDescent="0.25">
      <c r="B31" s="291" t="s">
        <v>163</v>
      </c>
      <c r="C31" s="292"/>
      <c r="D31" s="3" t="s">
        <v>2</v>
      </c>
      <c r="E31" s="3">
        <v>2028</v>
      </c>
      <c r="F31" s="2"/>
      <c r="G31" s="2"/>
      <c r="H31" s="19"/>
      <c r="I31" s="19"/>
      <c r="J31" s="19"/>
      <c r="K31" s="19"/>
      <c r="L31" s="19"/>
      <c r="M31" s="19"/>
      <c r="N31" s="2"/>
      <c r="O31" s="2"/>
      <c r="P31" s="2"/>
      <c r="Q31" s="2"/>
      <c r="R31" s="2"/>
      <c r="S31" s="2"/>
      <c r="T31" s="2"/>
      <c r="U31" s="2"/>
      <c r="V31" s="2"/>
      <c r="W31" s="6"/>
    </row>
    <row r="32" spans="2:23" s="1" customFormat="1" ht="15.75" thickBot="1" x14ac:dyDescent="0.3">
      <c r="B32" s="273" t="s">
        <v>8</v>
      </c>
      <c r="C32" s="274"/>
      <c r="D32" s="9" t="s">
        <v>2</v>
      </c>
      <c r="E32" s="15">
        <v>2028</v>
      </c>
      <c r="F32" s="7"/>
      <c r="G32" s="7"/>
      <c r="H32" s="20"/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2:23" s="1" customFormat="1" ht="15" customHeight="1" x14ac:dyDescent="0.25"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</row>
    <row r="34" spans="2:23" s="1" customFormat="1" x14ac:dyDescent="0.25">
      <c r="B34" s="299"/>
      <c r="C34" s="299"/>
      <c r="D34" s="206"/>
      <c r="E34" s="206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</row>
    <row r="35" spans="2:23" s="1" customFormat="1" x14ac:dyDescent="0.25">
      <c r="B35" s="299"/>
      <c r="C35" s="299"/>
      <c r="D35" s="206"/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</row>
    <row r="36" spans="2:23" s="1" customFormat="1" x14ac:dyDescent="0.25">
      <c r="B36" s="301"/>
      <c r="C36" s="301"/>
      <c r="D36" s="208"/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</row>
    <row r="37" spans="2:23" s="1" customFormat="1" x14ac:dyDescent="0.25">
      <c r="B37" s="301"/>
      <c r="C37" s="301"/>
      <c r="D37" s="206"/>
      <c r="E37" s="20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</row>
    <row r="38" spans="2:23" s="1" customFormat="1" x14ac:dyDescent="0.25">
      <c r="B38" s="299"/>
      <c r="C38" s="299"/>
      <c r="D38" s="206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</row>
    <row r="39" spans="2:23" s="1" customFormat="1" x14ac:dyDescent="0.25">
      <c r="B39" s="299"/>
      <c r="C39" s="299"/>
      <c r="D39" s="210"/>
      <c r="E39" s="206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</row>
    <row r="40" spans="2:23" s="1" customFormat="1" x14ac:dyDescent="0.25"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</row>
    <row r="41" spans="2:23" s="1" customFormat="1" x14ac:dyDescent="0.25">
      <c r="B41" s="299"/>
      <c r="C41" s="299"/>
      <c r="D41" s="206"/>
      <c r="E41" s="206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</row>
    <row r="42" spans="2:23" s="1" customFormat="1" x14ac:dyDescent="0.25">
      <c r="B42" s="299"/>
      <c r="C42" s="299"/>
      <c r="D42" s="206"/>
      <c r="E42" s="206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</row>
    <row r="43" spans="2:23" s="1" customFormat="1" x14ac:dyDescent="0.25">
      <c r="B43" s="301"/>
      <c r="C43" s="301"/>
      <c r="D43" s="208"/>
      <c r="E43" s="208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</row>
    <row r="44" spans="2:23" s="1" customFormat="1" x14ac:dyDescent="0.25">
      <c r="B44" s="301"/>
      <c r="C44" s="301"/>
      <c r="D44" s="206"/>
      <c r="E44" s="206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</row>
    <row r="45" spans="2:23" s="1" customFormat="1" x14ac:dyDescent="0.25">
      <c r="B45" s="299"/>
      <c r="C45" s="299"/>
      <c r="D45" s="206"/>
      <c r="E45" s="206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</row>
    <row r="46" spans="2:23" s="1" customFormat="1" x14ac:dyDescent="0.25">
      <c r="B46" s="299"/>
      <c r="C46" s="299"/>
      <c r="D46" s="210"/>
      <c r="E46" s="206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</row>
    <row r="47" spans="2:23" s="1" customFormat="1" x14ac:dyDescent="0.25"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</row>
    <row r="48" spans="2:23" s="1" customFormat="1" x14ac:dyDescent="0.25">
      <c r="B48" s="299"/>
      <c r="C48" s="299"/>
      <c r="D48" s="206"/>
      <c r="E48" s="206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</row>
    <row r="49" spans="2:23" s="1" customFormat="1" x14ac:dyDescent="0.25">
      <c r="B49" s="299"/>
      <c r="C49" s="299"/>
      <c r="D49" s="206"/>
      <c r="E49" s="206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</row>
    <row r="50" spans="2:23" s="1" customFormat="1" x14ac:dyDescent="0.25">
      <c r="B50" s="301"/>
      <c r="C50" s="301"/>
      <c r="D50" s="208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</row>
    <row r="51" spans="2:23" s="1" customFormat="1" x14ac:dyDescent="0.25">
      <c r="B51" s="301"/>
      <c r="C51" s="301"/>
      <c r="D51" s="206"/>
      <c r="E51" s="206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</row>
    <row r="52" spans="2:23" s="1" customFormat="1" x14ac:dyDescent="0.25">
      <c r="B52" s="299"/>
      <c r="C52" s="299"/>
      <c r="D52" s="206"/>
      <c r="E52" s="206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</row>
    <row r="53" spans="2:23" s="1" customFormat="1" x14ac:dyDescent="0.25">
      <c r="B53" s="299"/>
      <c r="C53" s="299"/>
      <c r="D53" s="210"/>
      <c r="E53" s="206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</row>
    <row r="54" spans="2:23" s="1" customFormat="1" x14ac:dyDescent="0.25"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</row>
    <row r="55" spans="2:23" s="1" customFormat="1" x14ac:dyDescent="0.25">
      <c r="B55" s="299"/>
      <c r="C55" s="299"/>
      <c r="D55" s="206"/>
      <c r="E55" s="206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</row>
    <row r="56" spans="2:23" s="1" customFormat="1" x14ac:dyDescent="0.25">
      <c r="B56" s="299"/>
      <c r="C56" s="299"/>
      <c r="D56" s="206"/>
      <c r="E56" s="206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</row>
    <row r="57" spans="2:23" s="1" customFormat="1" x14ac:dyDescent="0.25">
      <c r="B57" s="301"/>
      <c r="C57" s="301"/>
      <c r="D57" s="208"/>
      <c r="E57" s="208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</row>
    <row r="58" spans="2:23" s="1" customFormat="1" x14ac:dyDescent="0.25">
      <c r="B58" s="301"/>
      <c r="C58" s="301"/>
      <c r="D58" s="206"/>
      <c r="E58" s="206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</row>
    <row r="59" spans="2:23" s="1" customFormat="1" x14ac:dyDescent="0.25">
      <c r="B59" s="299"/>
      <c r="C59" s="299"/>
      <c r="D59" s="206"/>
      <c r="E59" s="206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</row>
    <row r="60" spans="2:23" s="1" customFormat="1" x14ac:dyDescent="0.25">
      <c r="B60" s="299"/>
      <c r="C60" s="299"/>
      <c r="D60" s="210"/>
      <c r="E60" s="206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</row>
    <row r="61" spans="2:23" s="1" customFormat="1" x14ac:dyDescent="0.25"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</row>
    <row r="62" spans="2:23" s="1" customFormat="1" x14ac:dyDescent="0.25">
      <c r="B62" s="299"/>
      <c r="C62" s="299"/>
      <c r="D62" s="206"/>
      <c r="E62" s="206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</row>
    <row r="63" spans="2:23" s="1" customFormat="1" x14ac:dyDescent="0.25">
      <c r="B63" s="299"/>
      <c r="C63" s="299"/>
      <c r="D63" s="206"/>
      <c r="E63" s="206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</row>
    <row r="64" spans="2:23" s="1" customFormat="1" x14ac:dyDescent="0.25">
      <c r="B64" s="301"/>
      <c r="C64" s="301"/>
      <c r="D64" s="208"/>
      <c r="E64" s="20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</row>
    <row r="65" spans="2:23" s="1" customFormat="1" x14ac:dyDescent="0.25">
      <c r="B65" s="301"/>
      <c r="C65" s="301"/>
      <c r="D65" s="206"/>
      <c r="E65" s="206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</row>
    <row r="66" spans="2:23" s="1" customFormat="1" x14ac:dyDescent="0.25">
      <c r="B66" s="299"/>
      <c r="C66" s="299"/>
      <c r="D66" s="206"/>
      <c r="E66" s="206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</row>
    <row r="67" spans="2:23" s="1" customFormat="1" x14ac:dyDescent="0.25">
      <c r="B67" s="299"/>
      <c r="C67" s="299"/>
      <c r="D67" s="210"/>
      <c r="E67" s="206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</row>
    <row r="68" spans="2:23" s="1" customFormat="1" x14ac:dyDescent="0.25"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</row>
    <row r="69" spans="2:23" s="1" customFormat="1" x14ac:dyDescent="0.25">
      <c r="B69" s="299"/>
      <c r="C69" s="299"/>
      <c r="D69" s="206"/>
      <c r="E69" s="206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</row>
    <row r="70" spans="2:23" s="1" customFormat="1" x14ac:dyDescent="0.25">
      <c r="B70" s="299"/>
      <c r="C70" s="299"/>
      <c r="D70" s="206"/>
      <c r="E70" s="206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</row>
    <row r="71" spans="2:23" s="1" customFormat="1" x14ac:dyDescent="0.25">
      <c r="B71" s="301"/>
      <c r="C71" s="301"/>
      <c r="D71" s="208"/>
      <c r="E71" s="208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</row>
    <row r="72" spans="2:23" s="1" customFormat="1" x14ac:dyDescent="0.25">
      <c r="B72" s="301"/>
      <c r="C72" s="301"/>
      <c r="D72" s="206"/>
      <c r="E72" s="206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</row>
    <row r="73" spans="2:23" s="1" customFormat="1" x14ac:dyDescent="0.25">
      <c r="B73" s="299"/>
      <c r="C73" s="299"/>
      <c r="D73" s="206"/>
      <c r="E73" s="206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</row>
    <row r="74" spans="2:23" s="1" customFormat="1" x14ac:dyDescent="0.25">
      <c r="B74" s="299"/>
      <c r="C74" s="299"/>
      <c r="D74" s="210"/>
      <c r="E74" s="206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</row>
    <row r="75" spans="2:23" s="1" customFormat="1" x14ac:dyDescent="0.25"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</row>
    <row r="76" spans="2:23" s="1" customFormat="1" x14ac:dyDescent="0.25">
      <c r="B76" s="299"/>
      <c r="C76" s="299"/>
      <c r="D76" s="206"/>
      <c r="E76" s="206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</row>
    <row r="77" spans="2:23" s="1" customFormat="1" x14ac:dyDescent="0.25">
      <c r="B77" s="299"/>
      <c r="C77" s="299"/>
      <c r="D77" s="206"/>
      <c r="E77" s="206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</row>
    <row r="78" spans="2:23" s="1" customFormat="1" x14ac:dyDescent="0.25">
      <c r="B78" s="301"/>
      <c r="C78" s="301"/>
      <c r="D78" s="208"/>
      <c r="E78" s="208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</row>
    <row r="79" spans="2:23" s="1" customFormat="1" x14ac:dyDescent="0.25">
      <c r="B79" s="301"/>
      <c r="C79" s="301"/>
      <c r="D79" s="206"/>
      <c r="E79" s="206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</row>
    <row r="80" spans="2:23" s="1" customFormat="1" x14ac:dyDescent="0.25">
      <c r="B80" s="299"/>
      <c r="C80" s="299"/>
      <c r="D80" s="206"/>
      <c r="E80" s="206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</row>
    <row r="81" spans="2:23" s="1" customFormat="1" x14ac:dyDescent="0.25">
      <c r="B81" s="299"/>
      <c r="C81" s="299"/>
      <c r="D81" s="210"/>
      <c r="E81" s="206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</row>
    <row r="82" spans="2:23" s="1" customFormat="1" x14ac:dyDescent="0.25"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</row>
    <row r="83" spans="2:23" s="1" customFormat="1" x14ac:dyDescent="0.25">
      <c r="B83" s="299"/>
      <c r="C83" s="299"/>
      <c r="D83" s="206"/>
      <c r="E83" s="206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</row>
    <row r="84" spans="2:23" s="1" customFormat="1" x14ac:dyDescent="0.25">
      <c r="B84" s="299"/>
      <c r="C84" s="299"/>
      <c r="D84" s="206"/>
      <c r="E84" s="206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</row>
    <row r="85" spans="2:23" s="1" customFormat="1" x14ac:dyDescent="0.25">
      <c r="B85" s="301"/>
      <c r="C85" s="301"/>
      <c r="D85" s="208"/>
      <c r="E85" s="208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</row>
    <row r="86" spans="2:23" s="1" customFormat="1" x14ac:dyDescent="0.25">
      <c r="B86" s="301"/>
      <c r="C86" s="301"/>
      <c r="D86" s="206"/>
      <c r="E86" s="206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</row>
    <row r="87" spans="2:23" s="1" customFormat="1" x14ac:dyDescent="0.25">
      <c r="B87" s="299"/>
      <c r="C87" s="299"/>
      <c r="D87" s="206"/>
      <c r="E87" s="206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</row>
    <row r="88" spans="2:23" s="1" customFormat="1" x14ac:dyDescent="0.25">
      <c r="B88" s="299"/>
      <c r="C88" s="299"/>
      <c r="D88" s="210"/>
      <c r="E88" s="206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</row>
    <row r="89" spans="2:23" s="1" customFormat="1" x14ac:dyDescent="0.25"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</row>
    <row r="90" spans="2:23" s="1" customFormat="1" x14ac:dyDescent="0.25">
      <c r="B90" s="299"/>
      <c r="C90" s="299"/>
      <c r="D90" s="206"/>
      <c r="E90" s="206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</row>
    <row r="91" spans="2:23" s="1" customFormat="1" x14ac:dyDescent="0.25">
      <c r="B91" s="299"/>
      <c r="C91" s="299"/>
      <c r="D91" s="206"/>
      <c r="E91" s="206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</row>
    <row r="92" spans="2:23" s="1" customFormat="1" x14ac:dyDescent="0.25">
      <c r="B92" s="301"/>
      <c r="C92" s="301"/>
      <c r="D92" s="208"/>
      <c r="E92" s="208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</row>
    <row r="93" spans="2:23" s="1" customFormat="1" x14ac:dyDescent="0.25">
      <c r="B93" s="301"/>
      <c r="C93" s="301"/>
      <c r="D93" s="206"/>
      <c r="E93" s="206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</row>
    <row r="94" spans="2:23" s="1" customFormat="1" x14ac:dyDescent="0.25">
      <c r="B94" s="299"/>
      <c r="C94" s="299"/>
      <c r="D94" s="206"/>
      <c r="E94" s="206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</row>
    <row r="95" spans="2:23" s="1" customFormat="1" x14ac:dyDescent="0.25">
      <c r="B95" s="299"/>
      <c r="C95" s="299"/>
      <c r="D95" s="210"/>
      <c r="E95" s="206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</row>
    <row r="96" spans="2:23" s="1" customFormat="1" x14ac:dyDescent="0.25">
      <c r="D96" s="178"/>
      <c r="E96" s="179"/>
    </row>
    <row r="97" spans="4:5" s="1" customFormat="1" x14ac:dyDescent="0.25">
      <c r="D97" s="178"/>
      <c r="E97" s="179"/>
    </row>
    <row r="98" spans="4:5" s="1" customFormat="1" x14ac:dyDescent="0.25">
      <c r="D98" s="178"/>
      <c r="E98" s="179"/>
    </row>
    <row r="99" spans="4:5" s="1" customFormat="1" x14ac:dyDescent="0.25">
      <c r="D99" s="178"/>
      <c r="E99" s="179"/>
    </row>
    <row r="100" spans="4:5" s="1" customFormat="1" x14ac:dyDescent="0.25">
      <c r="D100" s="178"/>
      <c r="E100" s="179"/>
    </row>
    <row r="101" spans="4:5" s="1" customFormat="1" x14ac:dyDescent="0.25">
      <c r="D101" s="178"/>
      <c r="E101" s="179"/>
    </row>
    <row r="102" spans="4:5" s="1" customFormat="1" x14ac:dyDescent="0.25">
      <c r="D102" s="178"/>
      <c r="E102" s="179"/>
    </row>
    <row r="103" spans="4:5" s="1" customFormat="1" x14ac:dyDescent="0.25">
      <c r="D103" s="178"/>
      <c r="E103" s="179"/>
    </row>
    <row r="104" spans="4:5" s="1" customFormat="1" x14ac:dyDescent="0.25">
      <c r="D104" s="178"/>
      <c r="E104" s="179"/>
    </row>
    <row r="105" spans="4:5" s="1" customFormat="1" x14ac:dyDescent="0.25">
      <c r="D105" s="178"/>
      <c r="E105" s="179"/>
    </row>
    <row r="106" spans="4:5" s="1" customFormat="1" x14ac:dyDescent="0.25">
      <c r="D106" s="178"/>
      <c r="E106" s="179"/>
    </row>
    <row r="107" spans="4:5" s="1" customFormat="1" x14ac:dyDescent="0.25">
      <c r="D107" s="178"/>
      <c r="E107" s="179"/>
    </row>
    <row r="108" spans="4:5" s="1" customFormat="1" x14ac:dyDescent="0.25">
      <c r="D108" s="178"/>
      <c r="E108" s="179"/>
    </row>
    <row r="109" spans="4:5" s="1" customFormat="1" x14ac:dyDescent="0.25">
      <c r="D109" s="178"/>
      <c r="E109" s="179"/>
    </row>
    <row r="110" spans="4:5" s="1" customFormat="1" x14ac:dyDescent="0.25">
      <c r="D110" s="178"/>
      <c r="E110" s="179"/>
    </row>
    <row r="111" spans="4:5" s="1" customFormat="1" x14ac:dyDescent="0.25">
      <c r="D111" s="178"/>
      <c r="E111" s="179"/>
    </row>
    <row r="112" spans="4:5" s="1" customFormat="1" x14ac:dyDescent="0.25">
      <c r="D112" s="178"/>
      <c r="E112" s="179"/>
    </row>
    <row r="113" spans="4:5" s="1" customFormat="1" x14ac:dyDescent="0.25">
      <c r="D113" s="178"/>
      <c r="E113" s="179"/>
    </row>
    <row r="114" spans="4:5" s="1" customFormat="1" x14ac:dyDescent="0.25">
      <c r="D114" s="178"/>
      <c r="E114" s="179"/>
    </row>
    <row r="115" spans="4:5" s="1" customFormat="1" x14ac:dyDescent="0.25">
      <c r="D115" s="178"/>
      <c r="E115" s="179"/>
    </row>
    <row r="116" spans="4:5" s="1" customFormat="1" x14ac:dyDescent="0.25">
      <c r="D116" s="178"/>
      <c r="E116" s="179"/>
    </row>
    <row r="117" spans="4:5" s="1" customFormat="1" x14ac:dyDescent="0.25">
      <c r="D117" s="178"/>
      <c r="E117" s="179"/>
    </row>
    <row r="118" spans="4:5" s="1" customFormat="1" x14ac:dyDescent="0.25">
      <c r="D118" s="178"/>
      <c r="E118" s="179"/>
    </row>
    <row r="119" spans="4:5" s="1" customFormat="1" x14ac:dyDescent="0.25">
      <c r="D119" s="178"/>
      <c r="E119" s="179"/>
    </row>
    <row r="120" spans="4:5" s="1" customFormat="1" x14ac:dyDescent="0.25">
      <c r="D120" s="178"/>
      <c r="E120" s="179"/>
    </row>
    <row r="121" spans="4:5" s="1" customFormat="1" x14ac:dyDescent="0.25">
      <c r="D121" s="178"/>
      <c r="E121" s="179"/>
    </row>
    <row r="122" spans="4:5" s="1" customFormat="1" x14ac:dyDescent="0.25">
      <c r="D122" s="178"/>
      <c r="E122" s="179"/>
    </row>
    <row r="123" spans="4:5" s="1" customFormat="1" x14ac:dyDescent="0.25">
      <c r="D123" s="178"/>
      <c r="E123" s="179"/>
    </row>
    <row r="124" spans="4:5" s="1" customFormat="1" x14ac:dyDescent="0.25">
      <c r="D124" s="178"/>
      <c r="E124" s="179"/>
    </row>
    <row r="125" spans="4:5" s="1" customFormat="1" x14ac:dyDescent="0.25">
      <c r="D125" s="178"/>
      <c r="E125" s="179"/>
    </row>
    <row r="126" spans="4:5" s="1" customFormat="1" x14ac:dyDescent="0.25">
      <c r="D126" s="178"/>
      <c r="E126" s="179"/>
    </row>
    <row r="127" spans="4:5" s="1" customFormat="1" x14ac:dyDescent="0.25">
      <c r="D127" s="178"/>
      <c r="E127" s="179"/>
    </row>
    <row r="128" spans="4:5" s="1" customFormat="1" x14ac:dyDescent="0.25">
      <c r="D128" s="178"/>
      <c r="E128" s="179"/>
    </row>
    <row r="129" spans="4:5" s="1" customFormat="1" x14ac:dyDescent="0.25">
      <c r="D129" s="178"/>
      <c r="E129" s="179"/>
    </row>
    <row r="130" spans="4:5" s="1" customFormat="1" x14ac:dyDescent="0.25">
      <c r="D130" s="178"/>
      <c r="E130" s="179"/>
    </row>
    <row r="131" spans="4:5" s="1" customFormat="1" x14ac:dyDescent="0.25">
      <c r="D131" s="178"/>
      <c r="E131" s="179"/>
    </row>
    <row r="132" spans="4:5" s="1" customFormat="1" x14ac:dyDescent="0.25">
      <c r="D132" s="178"/>
      <c r="E132" s="179"/>
    </row>
    <row r="133" spans="4:5" s="1" customFormat="1" x14ac:dyDescent="0.25">
      <c r="D133" s="178"/>
      <c r="E133" s="179"/>
    </row>
    <row r="134" spans="4:5" s="1" customFormat="1" x14ac:dyDescent="0.25">
      <c r="D134" s="178"/>
      <c r="E134" s="179"/>
    </row>
    <row r="135" spans="4:5" s="1" customFormat="1" x14ac:dyDescent="0.25">
      <c r="D135" s="178"/>
      <c r="E135" s="179"/>
    </row>
    <row r="136" spans="4:5" s="1" customFormat="1" x14ac:dyDescent="0.25">
      <c r="D136" s="178"/>
      <c r="E136" s="179"/>
    </row>
    <row r="137" spans="4:5" s="1" customFormat="1" x14ac:dyDescent="0.25">
      <c r="D137" s="178"/>
      <c r="E137" s="179"/>
    </row>
    <row r="138" spans="4:5" s="1" customFormat="1" x14ac:dyDescent="0.25">
      <c r="D138" s="178"/>
      <c r="E138" s="179"/>
    </row>
    <row r="139" spans="4:5" s="1" customFormat="1" x14ac:dyDescent="0.25">
      <c r="D139" s="178"/>
      <c r="E139" s="179"/>
    </row>
    <row r="140" spans="4:5" s="1" customFormat="1" x14ac:dyDescent="0.25">
      <c r="D140" s="178"/>
      <c r="E140" s="179"/>
    </row>
    <row r="141" spans="4:5" s="1" customFormat="1" x14ac:dyDescent="0.25">
      <c r="D141" s="178"/>
      <c r="E141" s="179"/>
    </row>
    <row r="142" spans="4:5" s="1" customFormat="1" x14ac:dyDescent="0.25">
      <c r="D142" s="178"/>
      <c r="E142" s="179"/>
    </row>
    <row r="143" spans="4:5" s="1" customFormat="1" x14ac:dyDescent="0.25">
      <c r="D143" s="178"/>
      <c r="E143" s="179"/>
    </row>
    <row r="144" spans="4:5" s="1" customFormat="1" x14ac:dyDescent="0.25">
      <c r="D144" s="178"/>
      <c r="E144" s="179"/>
    </row>
    <row r="145" spans="4:5" s="1" customFormat="1" x14ac:dyDescent="0.25">
      <c r="D145" s="178"/>
      <c r="E145" s="179"/>
    </row>
    <row r="146" spans="4:5" s="1" customFormat="1" x14ac:dyDescent="0.25">
      <c r="D146" s="178"/>
      <c r="E146" s="179"/>
    </row>
    <row r="147" spans="4:5" s="1" customFormat="1" x14ac:dyDescent="0.25">
      <c r="D147" s="178"/>
      <c r="E147" s="179"/>
    </row>
    <row r="148" spans="4:5" s="1" customFormat="1" x14ac:dyDescent="0.25">
      <c r="D148" s="178"/>
      <c r="E148" s="179"/>
    </row>
    <row r="149" spans="4:5" s="1" customFormat="1" x14ac:dyDescent="0.25">
      <c r="D149" s="178"/>
      <c r="E149" s="179"/>
    </row>
    <row r="150" spans="4:5" s="1" customFormat="1" x14ac:dyDescent="0.25">
      <c r="D150" s="178"/>
      <c r="E150" s="179"/>
    </row>
    <row r="151" spans="4:5" s="1" customFormat="1" x14ac:dyDescent="0.25">
      <c r="D151" s="178"/>
      <c r="E151" s="179"/>
    </row>
    <row r="152" spans="4:5" s="1" customFormat="1" x14ac:dyDescent="0.25">
      <c r="D152" s="178"/>
      <c r="E152" s="179"/>
    </row>
    <row r="153" spans="4:5" s="1" customFormat="1" x14ac:dyDescent="0.25">
      <c r="D153" s="178"/>
      <c r="E153" s="179"/>
    </row>
    <row r="154" spans="4:5" s="1" customFormat="1" x14ac:dyDescent="0.25">
      <c r="D154" s="178"/>
      <c r="E154" s="179"/>
    </row>
    <row r="155" spans="4:5" s="1" customFormat="1" x14ac:dyDescent="0.25">
      <c r="D155" s="178"/>
      <c r="E155" s="179"/>
    </row>
    <row r="156" spans="4:5" s="1" customFormat="1" x14ac:dyDescent="0.25">
      <c r="D156" s="178"/>
      <c r="E156" s="179"/>
    </row>
    <row r="157" spans="4:5" s="1" customFormat="1" x14ac:dyDescent="0.25">
      <c r="D157" s="178"/>
      <c r="E157" s="179"/>
    </row>
    <row r="158" spans="4:5" s="1" customFormat="1" x14ac:dyDescent="0.25">
      <c r="D158" s="178"/>
      <c r="E158" s="179"/>
    </row>
    <row r="159" spans="4:5" s="1" customFormat="1" x14ac:dyDescent="0.25">
      <c r="D159" s="178"/>
      <c r="E159" s="179"/>
    </row>
    <row r="160" spans="4:5" s="1" customFormat="1" x14ac:dyDescent="0.25">
      <c r="D160" s="178"/>
      <c r="E160" s="179"/>
    </row>
    <row r="161" spans="4:5" s="1" customFormat="1" x14ac:dyDescent="0.25">
      <c r="D161" s="178"/>
      <c r="E161" s="179"/>
    </row>
    <row r="162" spans="4:5" s="1" customFormat="1" x14ac:dyDescent="0.25">
      <c r="D162" s="178"/>
      <c r="E162" s="179"/>
    </row>
    <row r="163" spans="4:5" s="1" customFormat="1" x14ac:dyDescent="0.25">
      <c r="D163" s="178"/>
      <c r="E163" s="179"/>
    </row>
    <row r="164" spans="4:5" s="1" customFormat="1" x14ac:dyDescent="0.25">
      <c r="D164" s="178"/>
      <c r="E164" s="179"/>
    </row>
    <row r="165" spans="4:5" s="1" customFormat="1" x14ac:dyDescent="0.25">
      <c r="D165" s="178"/>
      <c r="E165" s="179"/>
    </row>
    <row r="166" spans="4:5" s="1" customFormat="1" x14ac:dyDescent="0.25">
      <c r="D166" s="178"/>
      <c r="E166" s="179"/>
    </row>
    <row r="167" spans="4:5" s="1" customFormat="1" x14ac:dyDescent="0.25">
      <c r="D167" s="178"/>
      <c r="E167" s="179"/>
    </row>
    <row r="168" spans="4:5" s="1" customFormat="1" x14ac:dyDescent="0.25">
      <c r="D168" s="178"/>
      <c r="E168" s="179"/>
    </row>
    <row r="169" spans="4:5" s="1" customFormat="1" x14ac:dyDescent="0.25">
      <c r="D169" s="178"/>
      <c r="E169" s="179"/>
    </row>
    <row r="170" spans="4:5" s="1" customFormat="1" x14ac:dyDescent="0.25">
      <c r="D170" s="178"/>
      <c r="E170" s="179"/>
    </row>
    <row r="171" spans="4:5" s="1" customFormat="1" x14ac:dyDescent="0.25">
      <c r="D171" s="178"/>
      <c r="E171" s="179"/>
    </row>
    <row r="172" spans="4:5" s="1" customFormat="1" x14ac:dyDescent="0.25">
      <c r="D172" s="178"/>
      <c r="E172" s="179"/>
    </row>
    <row r="173" spans="4:5" s="1" customFormat="1" x14ac:dyDescent="0.25">
      <c r="D173" s="178"/>
      <c r="E173" s="179"/>
    </row>
    <row r="174" spans="4:5" s="1" customFormat="1" x14ac:dyDescent="0.25">
      <c r="D174" s="178"/>
      <c r="E174" s="179"/>
    </row>
    <row r="175" spans="4:5" s="1" customFormat="1" x14ac:dyDescent="0.25">
      <c r="D175" s="178"/>
      <c r="E175" s="179"/>
    </row>
    <row r="176" spans="4:5" s="1" customFormat="1" x14ac:dyDescent="0.25">
      <c r="D176" s="178"/>
      <c r="E176" s="179"/>
    </row>
    <row r="177" spans="4:5" s="1" customFormat="1" x14ac:dyDescent="0.25">
      <c r="D177" s="178"/>
      <c r="E177" s="179"/>
    </row>
    <row r="178" spans="4:5" s="1" customFormat="1" x14ac:dyDescent="0.25">
      <c r="D178" s="178"/>
      <c r="E178" s="179"/>
    </row>
    <row r="179" spans="4:5" s="1" customFormat="1" x14ac:dyDescent="0.25">
      <c r="D179" s="178"/>
      <c r="E179" s="179"/>
    </row>
    <row r="180" spans="4:5" s="1" customFormat="1" x14ac:dyDescent="0.25">
      <c r="D180" s="178"/>
      <c r="E180" s="179"/>
    </row>
    <row r="181" spans="4:5" s="1" customFormat="1" x14ac:dyDescent="0.25">
      <c r="D181" s="178"/>
      <c r="E181" s="179"/>
    </row>
    <row r="182" spans="4:5" s="1" customFormat="1" x14ac:dyDescent="0.25">
      <c r="D182" s="178"/>
      <c r="E182" s="179"/>
    </row>
    <row r="183" spans="4:5" s="1" customFormat="1" x14ac:dyDescent="0.25">
      <c r="D183" s="178"/>
      <c r="E183" s="179"/>
    </row>
    <row r="184" spans="4:5" s="1" customFormat="1" x14ac:dyDescent="0.25">
      <c r="D184" s="178"/>
      <c r="E184" s="179"/>
    </row>
    <row r="185" spans="4:5" s="1" customFormat="1" x14ac:dyDescent="0.25">
      <c r="D185" s="178"/>
      <c r="E185" s="179"/>
    </row>
    <row r="186" spans="4:5" s="1" customFormat="1" x14ac:dyDescent="0.25">
      <c r="D186" s="178"/>
      <c r="E186" s="179"/>
    </row>
    <row r="187" spans="4:5" s="1" customFormat="1" x14ac:dyDescent="0.25">
      <c r="D187" s="178"/>
      <c r="E187" s="179"/>
    </row>
    <row r="188" spans="4:5" s="1" customFormat="1" x14ac:dyDescent="0.25">
      <c r="D188" s="178"/>
      <c r="E188" s="179"/>
    </row>
    <row r="189" spans="4:5" s="1" customFormat="1" x14ac:dyDescent="0.25">
      <c r="D189" s="178"/>
      <c r="E189" s="179"/>
    </row>
    <row r="190" spans="4:5" s="1" customFormat="1" x14ac:dyDescent="0.25">
      <c r="D190" s="178"/>
      <c r="E190" s="179"/>
    </row>
    <row r="191" spans="4:5" s="1" customFormat="1" x14ac:dyDescent="0.25">
      <c r="D191" s="178"/>
      <c r="E191" s="179"/>
    </row>
    <row r="192" spans="4:5" s="1" customFormat="1" x14ac:dyDescent="0.25">
      <c r="D192" s="178"/>
      <c r="E192" s="179"/>
    </row>
    <row r="193" spans="4:5" s="1" customFormat="1" x14ac:dyDescent="0.25">
      <c r="D193" s="178"/>
      <c r="E193" s="179"/>
    </row>
    <row r="194" spans="4:5" s="1" customFormat="1" x14ac:dyDescent="0.25">
      <c r="D194" s="178"/>
      <c r="E194" s="179"/>
    </row>
    <row r="195" spans="4:5" s="1" customFormat="1" x14ac:dyDescent="0.25">
      <c r="D195" s="178"/>
      <c r="E195" s="179"/>
    </row>
    <row r="196" spans="4:5" s="1" customFormat="1" x14ac:dyDescent="0.25">
      <c r="D196" s="178"/>
      <c r="E196" s="179"/>
    </row>
    <row r="197" spans="4:5" s="1" customFormat="1" x14ac:dyDescent="0.25">
      <c r="D197" s="178"/>
      <c r="E197" s="179"/>
    </row>
    <row r="198" spans="4:5" s="1" customFormat="1" x14ac:dyDescent="0.25">
      <c r="D198" s="178"/>
      <c r="E198" s="179"/>
    </row>
    <row r="199" spans="4:5" s="1" customFormat="1" x14ac:dyDescent="0.25">
      <c r="D199" s="178"/>
      <c r="E199" s="179"/>
    </row>
    <row r="200" spans="4:5" s="1" customFormat="1" x14ac:dyDescent="0.25">
      <c r="D200" s="178"/>
      <c r="E200" s="179"/>
    </row>
    <row r="201" spans="4:5" s="1" customFormat="1" x14ac:dyDescent="0.25">
      <c r="D201" s="178"/>
      <c r="E201" s="179"/>
    </row>
    <row r="202" spans="4:5" s="1" customFormat="1" x14ac:dyDescent="0.25">
      <c r="D202" s="178"/>
      <c r="E202" s="179"/>
    </row>
    <row r="203" spans="4:5" s="1" customFormat="1" x14ac:dyDescent="0.25">
      <c r="D203" s="178"/>
      <c r="E203" s="179"/>
    </row>
    <row r="204" spans="4:5" s="1" customFormat="1" x14ac:dyDescent="0.25">
      <c r="D204" s="178"/>
      <c r="E204" s="179"/>
    </row>
    <row r="205" spans="4:5" s="1" customFormat="1" x14ac:dyDescent="0.25">
      <c r="D205" s="178"/>
      <c r="E205" s="179"/>
    </row>
    <row r="206" spans="4:5" s="1" customFormat="1" x14ac:dyDescent="0.25">
      <c r="D206" s="178"/>
      <c r="E206" s="179"/>
    </row>
    <row r="207" spans="4:5" s="1" customFormat="1" x14ac:dyDescent="0.25">
      <c r="D207" s="178"/>
      <c r="E207" s="179"/>
    </row>
    <row r="208" spans="4:5" s="1" customFormat="1" x14ac:dyDescent="0.25">
      <c r="D208" s="178"/>
      <c r="E208" s="179"/>
    </row>
    <row r="209" spans="4:5" s="1" customFormat="1" x14ac:dyDescent="0.25">
      <c r="D209" s="178"/>
      <c r="E209" s="179"/>
    </row>
    <row r="210" spans="4:5" s="1" customFormat="1" x14ac:dyDescent="0.25">
      <c r="D210" s="178"/>
      <c r="E210" s="179"/>
    </row>
    <row r="211" spans="4:5" s="1" customFormat="1" x14ac:dyDescent="0.25">
      <c r="D211" s="178"/>
      <c r="E211" s="179"/>
    </row>
    <row r="212" spans="4:5" s="1" customFormat="1" x14ac:dyDescent="0.25">
      <c r="D212" s="178"/>
      <c r="E212" s="179"/>
    </row>
    <row r="213" spans="4:5" s="1" customFormat="1" x14ac:dyDescent="0.25">
      <c r="D213" s="178"/>
      <c r="E213" s="179"/>
    </row>
    <row r="214" spans="4:5" s="1" customFormat="1" x14ac:dyDescent="0.25">
      <c r="D214" s="178"/>
      <c r="E214" s="179"/>
    </row>
    <row r="215" spans="4:5" s="1" customFormat="1" x14ac:dyDescent="0.25">
      <c r="D215" s="178"/>
      <c r="E215" s="179"/>
    </row>
    <row r="216" spans="4:5" s="1" customFormat="1" x14ac:dyDescent="0.25">
      <c r="D216" s="178"/>
      <c r="E216" s="179"/>
    </row>
    <row r="217" spans="4:5" s="1" customFormat="1" x14ac:dyDescent="0.25">
      <c r="D217" s="178"/>
      <c r="E217" s="179"/>
    </row>
    <row r="218" spans="4:5" s="1" customFormat="1" x14ac:dyDescent="0.25">
      <c r="D218" s="178"/>
      <c r="E218" s="179"/>
    </row>
    <row r="219" spans="4:5" s="1" customFormat="1" x14ac:dyDescent="0.25">
      <c r="D219" s="178"/>
      <c r="E219" s="179"/>
    </row>
    <row r="220" spans="4:5" s="1" customFormat="1" x14ac:dyDescent="0.25">
      <c r="D220" s="178"/>
      <c r="E220" s="179"/>
    </row>
    <row r="221" spans="4:5" s="1" customFormat="1" x14ac:dyDescent="0.25">
      <c r="D221" s="178"/>
      <c r="E221" s="179"/>
    </row>
    <row r="222" spans="4:5" s="1" customFormat="1" x14ac:dyDescent="0.25">
      <c r="D222" s="178"/>
      <c r="E222" s="179"/>
    </row>
    <row r="223" spans="4:5" s="1" customFormat="1" x14ac:dyDescent="0.25">
      <c r="D223" s="178"/>
      <c r="E223" s="179"/>
    </row>
    <row r="224" spans="4:5" s="1" customFormat="1" x14ac:dyDescent="0.25">
      <c r="D224" s="178"/>
      <c r="E224" s="179"/>
    </row>
    <row r="225" spans="4:5" s="1" customFormat="1" x14ac:dyDescent="0.25">
      <c r="D225" s="178"/>
      <c r="E225" s="179"/>
    </row>
    <row r="226" spans="4:5" s="1" customFormat="1" x14ac:dyDescent="0.25">
      <c r="D226" s="178"/>
      <c r="E226" s="179"/>
    </row>
    <row r="227" spans="4:5" s="1" customFormat="1" x14ac:dyDescent="0.25">
      <c r="D227" s="178"/>
      <c r="E227" s="179"/>
    </row>
    <row r="228" spans="4:5" s="1" customFormat="1" x14ac:dyDescent="0.25">
      <c r="D228" s="178"/>
      <c r="E228" s="179"/>
    </row>
    <row r="229" spans="4:5" s="1" customFormat="1" x14ac:dyDescent="0.25">
      <c r="D229" s="178"/>
      <c r="E229" s="179"/>
    </row>
    <row r="230" spans="4:5" s="1" customFormat="1" x14ac:dyDescent="0.25">
      <c r="D230" s="178"/>
      <c r="E230" s="179"/>
    </row>
    <row r="231" spans="4:5" s="1" customFormat="1" x14ac:dyDescent="0.25">
      <c r="D231" s="178"/>
      <c r="E231" s="179"/>
    </row>
    <row r="232" spans="4:5" s="1" customFormat="1" x14ac:dyDescent="0.25">
      <c r="D232" s="178"/>
      <c r="E232" s="179"/>
    </row>
    <row r="233" spans="4:5" s="1" customFormat="1" x14ac:dyDescent="0.25">
      <c r="D233" s="178"/>
      <c r="E233" s="179"/>
    </row>
    <row r="234" spans="4:5" s="1" customFormat="1" x14ac:dyDescent="0.25">
      <c r="D234" s="178"/>
      <c r="E234" s="179"/>
    </row>
    <row r="235" spans="4:5" s="1" customFormat="1" x14ac:dyDescent="0.25">
      <c r="D235" s="178"/>
      <c r="E235" s="179"/>
    </row>
    <row r="236" spans="4:5" s="1" customFormat="1" x14ac:dyDescent="0.25">
      <c r="D236" s="178"/>
      <c r="E236" s="179"/>
    </row>
    <row r="237" spans="4:5" s="1" customFormat="1" x14ac:dyDescent="0.25">
      <c r="D237" s="178"/>
      <c r="E237" s="179"/>
    </row>
    <row r="238" spans="4:5" s="1" customFormat="1" x14ac:dyDescent="0.25">
      <c r="D238" s="178"/>
      <c r="E238" s="179"/>
    </row>
    <row r="239" spans="4:5" s="1" customFormat="1" x14ac:dyDescent="0.25">
      <c r="D239" s="178"/>
      <c r="E239" s="179"/>
    </row>
    <row r="240" spans="4:5" s="1" customFormat="1" x14ac:dyDescent="0.25">
      <c r="D240" s="178"/>
      <c r="E240" s="179"/>
    </row>
    <row r="241" spans="4:5" s="1" customFormat="1" x14ac:dyDescent="0.25">
      <c r="D241" s="178"/>
      <c r="E241" s="179"/>
    </row>
    <row r="242" spans="4:5" s="1" customFormat="1" x14ac:dyDescent="0.25">
      <c r="D242" s="178"/>
      <c r="E242" s="179"/>
    </row>
    <row r="243" spans="4:5" s="1" customFormat="1" x14ac:dyDescent="0.25">
      <c r="D243" s="178"/>
      <c r="E243" s="179"/>
    </row>
    <row r="244" spans="4:5" s="1" customFormat="1" x14ac:dyDescent="0.25">
      <c r="D244" s="178"/>
      <c r="E244" s="179"/>
    </row>
    <row r="245" spans="4:5" s="1" customFormat="1" x14ac:dyDescent="0.25">
      <c r="D245" s="178"/>
      <c r="E245" s="179"/>
    </row>
    <row r="246" spans="4:5" s="1" customFormat="1" x14ac:dyDescent="0.25">
      <c r="D246" s="178"/>
      <c r="E246" s="179"/>
    </row>
    <row r="247" spans="4:5" s="1" customFormat="1" x14ac:dyDescent="0.25">
      <c r="D247" s="178"/>
      <c r="E247" s="179"/>
    </row>
    <row r="248" spans="4:5" s="1" customFormat="1" x14ac:dyDescent="0.25">
      <c r="D248" s="178"/>
      <c r="E248" s="179"/>
    </row>
    <row r="249" spans="4:5" s="1" customFormat="1" x14ac:dyDescent="0.25">
      <c r="D249" s="178"/>
      <c r="E249" s="179"/>
    </row>
    <row r="250" spans="4:5" s="1" customFormat="1" x14ac:dyDescent="0.25">
      <c r="D250" s="178"/>
      <c r="E250" s="179"/>
    </row>
    <row r="251" spans="4:5" s="1" customFormat="1" x14ac:dyDescent="0.25">
      <c r="D251" s="178"/>
      <c r="E251" s="179"/>
    </row>
    <row r="252" spans="4:5" s="1" customFormat="1" x14ac:dyDescent="0.25">
      <c r="D252" s="178"/>
      <c r="E252" s="179"/>
    </row>
    <row r="253" spans="4:5" s="1" customFormat="1" x14ac:dyDescent="0.25">
      <c r="D253" s="178"/>
      <c r="E253" s="179"/>
    </row>
    <row r="254" spans="4:5" s="1" customFormat="1" x14ac:dyDescent="0.25">
      <c r="D254" s="178"/>
      <c r="E254" s="179"/>
    </row>
    <row r="255" spans="4:5" s="1" customFormat="1" x14ac:dyDescent="0.25">
      <c r="D255" s="178"/>
      <c r="E255" s="179"/>
    </row>
    <row r="256" spans="4:5" s="1" customFormat="1" x14ac:dyDescent="0.25">
      <c r="D256" s="178"/>
      <c r="E256" s="179"/>
    </row>
    <row r="257" spans="4:5" s="1" customFormat="1" x14ac:dyDescent="0.25">
      <c r="D257" s="178"/>
      <c r="E257" s="179"/>
    </row>
    <row r="258" spans="4:5" s="1" customFormat="1" x14ac:dyDescent="0.25">
      <c r="D258" s="178"/>
      <c r="E258" s="179"/>
    </row>
    <row r="259" spans="4:5" s="1" customFormat="1" x14ac:dyDescent="0.25">
      <c r="D259" s="178"/>
      <c r="E259" s="179"/>
    </row>
    <row r="260" spans="4:5" s="1" customFormat="1" x14ac:dyDescent="0.25">
      <c r="D260" s="178"/>
      <c r="E260" s="179"/>
    </row>
    <row r="261" spans="4:5" s="1" customFormat="1" x14ac:dyDescent="0.25">
      <c r="D261" s="178"/>
      <c r="E261" s="179"/>
    </row>
    <row r="262" spans="4:5" s="1" customFormat="1" x14ac:dyDescent="0.25">
      <c r="D262" s="178"/>
      <c r="E262" s="179"/>
    </row>
    <row r="263" spans="4:5" s="1" customFormat="1" x14ac:dyDescent="0.25">
      <c r="D263" s="178"/>
      <c r="E263" s="179"/>
    </row>
    <row r="264" spans="4:5" s="1" customFormat="1" x14ac:dyDescent="0.25">
      <c r="D264" s="178"/>
      <c r="E264" s="179"/>
    </row>
    <row r="265" spans="4:5" s="1" customFormat="1" x14ac:dyDescent="0.25">
      <c r="D265" s="178"/>
      <c r="E265" s="179"/>
    </row>
    <row r="266" spans="4:5" s="1" customFormat="1" x14ac:dyDescent="0.25">
      <c r="D266" s="178"/>
      <c r="E266" s="179"/>
    </row>
    <row r="267" spans="4:5" s="1" customFormat="1" x14ac:dyDescent="0.25">
      <c r="D267" s="178"/>
      <c r="E267" s="179"/>
    </row>
    <row r="268" spans="4:5" s="1" customFormat="1" x14ac:dyDescent="0.25">
      <c r="D268" s="178"/>
      <c r="E268" s="179"/>
    </row>
    <row r="269" spans="4:5" s="1" customFormat="1" x14ac:dyDescent="0.25">
      <c r="D269" s="178"/>
      <c r="E269" s="179"/>
    </row>
    <row r="270" spans="4:5" s="1" customFormat="1" x14ac:dyDescent="0.25">
      <c r="D270" s="178"/>
      <c r="E270" s="179"/>
    </row>
    <row r="271" spans="4:5" s="1" customFormat="1" x14ac:dyDescent="0.25">
      <c r="D271" s="178"/>
      <c r="E271" s="179"/>
    </row>
    <row r="272" spans="4:5" s="1" customFormat="1" x14ac:dyDescent="0.25">
      <c r="D272" s="178"/>
      <c r="E272" s="179"/>
    </row>
    <row r="273" spans="4:5" s="1" customFormat="1" x14ac:dyDescent="0.25">
      <c r="D273" s="178"/>
      <c r="E273" s="179"/>
    </row>
    <row r="274" spans="4:5" s="1" customFormat="1" x14ac:dyDescent="0.25">
      <c r="D274" s="178"/>
      <c r="E274" s="179"/>
    </row>
    <row r="275" spans="4:5" s="1" customFormat="1" x14ac:dyDescent="0.25">
      <c r="D275" s="178"/>
      <c r="E275" s="179"/>
    </row>
    <row r="276" spans="4:5" s="1" customFormat="1" x14ac:dyDescent="0.25">
      <c r="D276" s="178"/>
      <c r="E276" s="179"/>
    </row>
    <row r="277" spans="4:5" s="1" customFormat="1" x14ac:dyDescent="0.25">
      <c r="D277" s="178"/>
      <c r="E277" s="179"/>
    </row>
    <row r="278" spans="4:5" s="1" customFormat="1" x14ac:dyDescent="0.25">
      <c r="D278" s="178"/>
      <c r="E278" s="179"/>
    </row>
    <row r="279" spans="4:5" s="1" customFormat="1" x14ac:dyDescent="0.25">
      <c r="D279" s="178"/>
      <c r="E279" s="179"/>
    </row>
    <row r="280" spans="4:5" s="1" customFormat="1" x14ac:dyDescent="0.25">
      <c r="D280" s="178"/>
      <c r="E280" s="179"/>
    </row>
    <row r="281" spans="4:5" s="1" customFormat="1" x14ac:dyDescent="0.25">
      <c r="D281" s="178"/>
      <c r="E281" s="179"/>
    </row>
    <row r="282" spans="4:5" s="1" customFormat="1" x14ac:dyDescent="0.25">
      <c r="D282" s="178"/>
      <c r="E282" s="179"/>
    </row>
    <row r="283" spans="4:5" s="1" customFormat="1" x14ac:dyDescent="0.25">
      <c r="D283" s="178"/>
      <c r="E283" s="179"/>
    </row>
    <row r="284" spans="4:5" s="1" customFormat="1" x14ac:dyDescent="0.25">
      <c r="D284" s="178"/>
      <c r="E284" s="179"/>
    </row>
    <row r="285" spans="4:5" s="1" customFormat="1" x14ac:dyDescent="0.25">
      <c r="D285" s="178"/>
      <c r="E285" s="179"/>
    </row>
    <row r="286" spans="4:5" s="1" customFormat="1" x14ac:dyDescent="0.25">
      <c r="D286" s="178"/>
      <c r="E286" s="179"/>
    </row>
    <row r="287" spans="4:5" s="1" customFormat="1" x14ac:dyDescent="0.25">
      <c r="D287" s="178"/>
      <c r="E287" s="179"/>
    </row>
    <row r="288" spans="4:5" s="1" customFormat="1" x14ac:dyDescent="0.25">
      <c r="D288" s="178"/>
      <c r="E288" s="179"/>
    </row>
    <row r="289" spans="4:5" s="1" customFormat="1" x14ac:dyDescent="0.25">
      <c r="D289" s="178"/>
      <c r="E289" s="179"/>
    </row>
    <row r="290" spans="4:5" s="1" customFormat="1" x14ac:dyDescent="0.25">
      <c r="D290" s="178"/>
      <c r="E290" s="179"/>
    </row>
    <row r="291" spans="4:5" s="1" customFormat="1" x14ac:dyDescent="0.25">
      <c r="D291" s="178"/>
      <c r="E291" s="179"/>
    </row>
    <row r="292" spans="4:5" s="1" customFormat="1" x14ac:dyDescent="0.25">
      <c r="D292" s="178"/>
      <c r="E292" s="179"/>
    </row>
    <row r="293" spans="4:5" s="1" customFormat="1" x14ac:dyDescent="0.25">
      <c r="D293" s="178"/>
      <c r="E293" s="179"/>
    </row>
    <row r="294" spans="4:5" s="1" customFormat="1" x14ac:dyDescent="0.25">
      <c r="D294" s="178"/>
      <c r="E294" s="179"/>
    </row>
    <row r="295" spans="4:5" s="1" customFormat="1" x14ac:dyDescent="0.25">
      <c r="D295" s="178"/>
      <c r="E295" s="179"/>
    </row>
    <row r="296" spans="4:5" s="1" customFormat="1" x14ac:dyDescent="0.25">
      <c r="D296" s="178"/>
      <c r="E296" s="179"/>
    </row>
    <row r="297" spans="4:5" s="1" customFormat="1" x14ac:dyDescent="0.25">
      <c r="D297" s="178"/>
      <c r="E297" s="179"/>
    </row>
    <row r="298" spans="4:5" s="1" customFormat="1" x14ac:dyDescent="0.25">
      <c r="D298" s="178"/>
      <c r="E298" s="179"/>
    </row>
    <row r="299" spans="4:5" s="1" customFormat="1" x14ac:dyDescent="0.25">
      <c r="D299" s="178"/>
      <c r="E299" s="179"/>
    </row>
    <row r="300" spans="4:5" s="1" customFormat="1" x14ac:dyDescent="0.25">
      <c r="D300" s="178"/>
      <c r="E300" s="179"/>
    </row>
    <row r="301" spans="4:5" s="1" customFormat="1" x14ac:dyDescent="0.25">
      <c r="D301" s="178"/>
      <c r="E301" s="179"/>
    </row>
    <row r="302" spans="4:5" s="1" customFormat="1" x14ac:dyDescent="0.25">
      <c r="D302" s="178"/>
      <c r="E302" s="179"/>
    </row>
    <row r="303" spans="4:5" s="1" customFormat="1" x14ac:dyDescent="0.25">
      <c r="D303" s="178"/>
      <c r="E303" s="179"/>
    </row>
    <row r="304" spans="4:5" s="1" customFormat="1" x14ac:dyDescent="0.25">
      <c r="D304" s="178"/>
      <c r="E304" s="179"/>
    </row>
    <row r="305" spans="4:5" s="1" customFormat="1" x14ac:dyDescent="0.25">
      <c r="D305" s="178"/>
      <c r="E305" s="179"/>
    </row>
    <row r="306" spans="4:5" s="1" customFormat="1" x14ac:dyDescent="0.25">
      <c r="D306" s="178"/>
      <c r="E306" s="179"/>
    </row>
    <row r="307" spans="4:5" s="1" customFormat="1" x14ac:dyDescent="0.25">
      <c r="D307" s="178"/>
      <c r="E307" s="179"/>
    </row>
    <row r="308" spans="4:5" s="1" customFormat="1" x14ac:dyDescent="0.25">
      <c r="D308" s="178"/>
      <c r="E308" s="179"/>
    </row>
    <row r="309" spans="4:5" s="1" customFormat="1" x14ac:dyDescent="0.25">
      <c r="D309" s="178"/>
      <c r="E309" s="179"/>
    </row>
    <row r="310" spans="4:5" s="1" customFormat="1" x14ac:dyDescent="0.25">
      <c r="D310" s="178"/>
      <c r="E310" s="179"/>
    </row>
    <row r="311" spans="4:5" s="1" customFormat="1" x14ac:dyDescent="0.25">
      <c r="D311" s="178"/>
      <c r="E311" s="179"/>
    </row>
    <row r="312" spans="4:5" s="1" customFormat="1" x14ac:dyDescent="0.25">
      <c r="D312" s="178"/>
      <c r="E312" s="179"/>
    </row>
    <row r="313" spans="4:5" s="1" customFormat="1" x14ac:dyDescent="0.25">
      <c r="D313" s="178"/>
      <c r="E313" s="179"/>
    </row>
    <row r="314" spans="4:5" s="1" customFormat="1" x14ac:dyDescent="0.25">
      <c r="D314" s="178"/>
      <c r="E314" s="179"/>
    </row>
    <row r="315" spans="4:5" s="1" customFormat="1" x14ac:dyDescent="0.25">
      <c r="D315" s="178"/>
      <c r="E315" s="179"/>
    </row>
    <row r="316" spans="4:5" s="1" customFormat="1" x14ac:dyDescent="0.25">
      <c r="D316" s="178"/>
      <c r="E316" s="179"/>
    </row>
    <row r="317" spans="4:5" s="1" customFormat="1" x14ac:dyDescent="0.25">
      <c r="D317" s="178"/>
      <c r="E317" s="179"/>
    </row>
    <row r="318" spans="4:5" s="1" customFormat="1" x14ac:dyDescent="0.25">
      <c r="D318" s="178"/>
      <c r="E318" s="179"/>
    </row>
    <row r="319" spans="4:5" s="1" customFormat="1" x14ac:dyDescent="0.25">
      <c r="D319" s="178"/>
      <c r="E319" s="179"/>
    </row>
    <row r="320" spans="4:5" s="1" customFormat="1" x14ac:dyDescent="0.25">
      <c r="D320" s="178"/>
      <c r="E320" s="179"/>
    </row>
    <row r="321" spans="4:5" s="1" customFormat="1" x14ac:dyDescent="0.25">
      <c r="D321" s="178"/>
      <c r="E321" s="179"/>
    </row>
    <row r="322" spans="4:5" s="1" customFormat="1" x14ac:dyDescent="0.25">
      <c r="D322" s="178"/>
      <c r="E322" s="179"/>
    </row>
    <row r="323" spans="4:5" s="1" customFormat="1" x14ac:dyDescent="0.25">
      <c r="D323" s="178"/>
      <c r="E323" s="179"/>
    </row>
    <row r="324" spans="4:5" s="1" customFormat="1" x14ac:dyDescent="0.25">
      <c r="D324" s="178"/>
      <c r="E324" s="179"/>
    </row>
    <row r="325" spans="4:5" s="1" customFormat="1" x14ac:dyDescent="0.25">
      <c r="D325" s="178"/>
      <c r="E325" s="179"/>
    </row>
    <row r="326" spans="4:5" s="1" customFormat="1" x14ac:dyDescent="0.25">
      <c r="D326" s="178"/>
      <c r="E326" s="179"/>
    </row>
    <row r="327" spans="4:5" s="1" customFormat="1" x14ac:dyDescent="0.25">
      <c r="D327" s="178"/>
      <c r="E327" s="179"/>
    </row>
    <row r="328" spans="4:5" s="1" customFormat="1" x14ac:dyDescent="0.25">
      <c r="D328" s="178"/>
      <c r="E328" s="179"/>
    </row>
    <row r="329" spans="4:5" s="1" customFormat="1" x14ac:dyDescent="0.25">
      <c r="D329" s="178"/>
      <c r="E329" s="179"/>
    </row>
    <row r="330" spans="4:5" s="1" customFormat="1" x14ac:dyDescent="0.25">
      <c r="D330" s="178"/>
      <c r="E330" s="179"/>
    </row>
    <row r="331" spans="4:5" s="1" customFormat="1" x14ac:dyDescent="0.25">
      <c r="D331" s="178"/>
      <c r="E331" s="179"/>
    </row>
    <row r="332" spans="4:5" s="1" customFormat="1" x14ac:dyDescent="0.25">
      <c r="D332" s="178"/>
      <c r="E332" s="179"/>
    </row>
    <row r="333" spans="4:5" s="1" customFormat="1" x14ac:dyDescent="0.25">
      <c r="D333" s="178"/>
      <c r="E333" s="179"/>
    </row>
    <row r="334" spans="4:5" s="1" customFormat="1" x14ac:dyDescent="0.25">
      <c r="D334" s="178"/>
      <c r="E334" s="179"/>
    </row>
    <row r="335" spans="4:5" s="1" customFormat="1" x14ac:dyDescent="0.25">
      <c r="D335" s="178"/>
      <c r="E335" s="179"/>
    </row>
    <row r="336" spans="4:5" s="1" customFormat="1" x14ac:dyDescent="0.25">
      <c r="D336" s="178"/>
      <c r="E336" s="179"/>
    </row>
    <row r="337" spans="4:5" s="1" customFormat="1" x14ac:dyDescent="0.25">
      <c r="D337" s="178"/>
      <c r="E337" s="179"/>
    </row>
    <row r="338" spans="4:5" s="1" customFormat="1" x14ac:dyDescent="0.25">
      <c r="D338" s="178"/>
      <c r="E338" s="179"/>
    </row>
    <row r="339" spans="4:5" s="1" customFormat="1" x14ac:dyDescent="0.25">
      <c r="D339" s="178"/>
      <c r="E339" s="179"/>
    </row>
    <row r="340" spans="4:5" s="1" customFormat="1" x14ac:dyDescent="0.25">
      <c r="D340" s="178"/>
      <c r="E340" s="179"/>
    </row>
    <row r="341" spans="4:5" s="1" customFormat="1" x14ac:dyDescent="0.25">
      <c r="D341" s="178"/>
      <c r="E341" s="179"/>
    </row>
    <row r="342" spans="4:5" s="1" customFormat="1" x14ac:dyDescent="0.25">
      <c r="D342" s="178"/>
      <c r="E342" s="179"/>
    </row>
    <row r="343" spans="4:5" s="1" customFormat="1" x14ac:dyDescent="0.25">
      <c r="D343" s="178"/>
      <c r="E343" s="179"/>
    </row>
    <row r="344" spans="4:5" s="1" customFormat="1" x14ac:dyDescent="0.25">
      <c r="D344" s="178"/>
      <c r="E344" s="179"/>
    </row>
    <row r="345" spans="4:5" s="1" customFormat="1" x14ac:dyDescent="0.25">
      <c r="D345" s="178"/>
      <c r="E345" s="179"/>
    </row>
    <row r="346" spans="4:5" s="1" customFormat="1" x14ac:dyDescent="0.25">
      <c r="D346" s="178"/>
      <c r="E346" s="179"/>
    </row>
    <row r="347" spans="4:5" s="1" customFormat="1" x14ac:dyDescent="0.25">
      <c r="D347" s="178"/>
      <c r="E347" s="179"/>
    </row>
    <row r="348" spans="4:5" s="1" customFormat="1" x14ac:dyDescent="0.25">
      <c r="D348" s="178"/>
      <c r="E348" s="179"/>
    </row>
    <row r="349" spans="4:5" s="1" customFormat="1" x14ac:dyDescent="0.25">
      <c r="D349" s="178"/>
      <c r="E349" s="179"/>
    </row>
    <row r="350" spans="4:5" s="1" customFormat="1" x14ac:dyDescent="0.25">
      <c r="D350" s="178"/>
      <c r="E350" s="179"/>
    </row>
    <row r="351" spans="4:5" s="1" customFormat="1" x14ac:dyDescent="0.25">
      <c r="D351" s="178"/>
      <c r="E351" s="179"/>
    </row>
    <row r="352" spans="4:5" s="1" customFormat="1" x14ac:dyDescent="0.25">
      <c r="D352" s="178"/>
      <c r="E352" s="179"/>
    </row>
    <row r="353" spans="4:5" s="1" customFormat="1" x14ac:dyDescent="0.25">
      <c r="D353" s="178"/>
      <c r="E353" s="179"/>
    </row>
    <row r="354" spans="4:5" s="1" customFormat="1" x14ac:dyDescent="0.25">
      <c r="D354" s="178"/>
      <c r="E354" s="179"/>
    </row>
    <row r="355" spans="4:5" s="1" customFormat="1" x14ac:dyDescent="0.25">
      <c r="D355" s="178"/>
      <c r="E355" s="179"/>
    </row>
    <row r="356" spans="4:5" s="1" customFormat="1" x14ac:dyDescent="0.25">
      <c r="D356" s="178"/>
      <c r="E356" s="179"/>
    </row>
    <row r="357" spans="4:5" s="1" customFormat="1" x14ac:dyDescent="0.25">
      <c r="D357" s="178"/>
      <c r="E357" s="179"/>
    </row>
    <row r="358" spans="4:5" s="1" customFormat="1" x14ac:dyDescent="0.25">
      <c r="D358" s="178"/>
      <c r="E358" s="179"/>
    </row>
    <row r="359" spans="4:5" s="1" customFormat="1" x14ac:dyDescent="0.25">
      <c r="D359" s="178"/>
      <c r="E359" s="179"/>
    </row>
    <row r="360" spans="4:5" s="1" customFormat="1" x14ac:dyDescent="0.25">
      <c r="D360" s="178"/>
      <c r="E360" s="179"/>
    </row>
    <row r="361" spans="4:5" s="1" customFormat="1" x14ac:dyDescent="0.25">
      <c r="D361" s="178"/>
      <c r="E361" s="179"/>
    </row>
    <row r="362" spans="4:5" s="1" customFormat="1" x14ac:dyDescent="0.25">
      <c r="D362" s="178"/>
      <c r="E362" s="179"/>
    </row>
    <row r="363" spans="4:5" s="1" customFormat="1" x14ac:dyDescent="0.25">
      <c r="D363" s="178"/>
      <c r="E363" s="179"/>
    </row>
    <row r="364" spans="4:5" s="1" customFormat="1" x14ac:dyDescent="0.25">
      <c r="D364" s="178"/>
      <c r="E364" s="179"/>
    </row>
    <row r="365" spans="4:5" s="1" customFormat="1" x14ac:dyDescent="0.25">
      <c r="D365" s="178"/>
      <c r="E365" s="179"/>
    </row>
    <row r="366" spans="4:5" s="1" customFormat="1" x14ac:dyDescent="0.25">
      <c r="D366" s="178"/>
      <c r="E366" s="179"/>
    </row>
    <row r="367" spans="4:5" s="1" customFormat="1" x14ac:dyDescent="0.25">
      <c r="D367" s="178"/>
      <c r="E367" s="179"/>
    </row>
    <row r="368" spans="4:5" s="1" customFormat="1" x14ac:dyDescent="0.25">
      <c r="D368" s="178"/>
      <c r="E368" s="179"/>
    </row>
    <row r="369" spans="4:5" s="1" customFormat="1" x14ac:dyDescent="0.25">
      <c r="D369" s="178"/>
      <c r="E369" s="179"/>
    </row>
    <row r="370" spans="4:5" s="1" customFormat="1" x14ac:dyDescent="0.25">
      <c r="D370" s="178"/>
      <c r="E370" s="179"/>
    </row>
    <row r="371" spans="4:5" s="1" customFormat="1" x14ac:dyDescent="0.25">
      <c r="D371" s="178"/>
      <c r="E371" s="179"/>
    </row>
    <row r="372" spans="4:5" s="1" customFormat="1" x14ac:dyDescent="0.25">
      <c r="D372" s="178"/>
      <c r="E372" s="179"/>
    </row>
    <row r="373" spans="4:5" s="1" customFormat="1" x14ac:dyDescent="0.25">
      <c r="D373" s="178"/>
      <c r="E373" s="179"/>
    </row>
    <row r="374" spans="4:5" s="1" customFormat="1" x14ac:dyDescent="0.25">
      <c r="D374" s="178"/>
      <c r="E374" s="179"/>
    </row>
    <row r="375" spans="4:5" s="1" customFormat="1" x14ac:dyDescent="0.25">
      <c r="D375" s="178"/>
      <c r="E375" s="179"/>
    </row>
    <row r="376" spans="4:5" s="1" customFormat="1" x14ac:dyDescent="0.25">
      <c r="D376" s="178"/>
      <c r="E376" s="179"/>
    </row>
    <row r="377" spans="4:5" s="1" customFormat="1" x14ac:dyDescent="0.25">
      <c r="D377" s="178"/>
      <c r="E377" s="179"/>
    </row>
    <row r="378" spans="4:5" s="1" customFormat="1" x14ac:dyDescent="0.25">
      <c r="D378" s="178"/>
      <c r="E378" s="179"/>
    </row>
    <row r="379" spans="4:5" s="1" customFormat="1" x14ac:dyDescent="0.25">
      <c r="D379" s="178"/>
      <c r="E379" s="179"/>
    </row>
    <row r="380" spans="4:5" s="1" customFormat="1" x14ac:dyDescent="0.25">
      <c r="D380" s="178"/>
      <c r="E380" s="179"/>
    </row>
    <row r="381" spans="4:5" s="1" customFormat="1" x14ac:dyDescent="0.25">
      <c r="D381" s="178"/>
      <c r="E381" s="179"/>
    </row>
    <row r="382" spans="4:5" s="1" customFormat="1" x14ac:dyDescent="0.25">
      <c r="D382" s="178"/>
      <c r="E382" s="179"/>
    </row>
    <row r="383" spans="4:5" s="1" customFormat="1" x14ac:dyDescent="0.25">
      <c r="D383" s="178"/>
      <c r="E383" s="179"/>
    </row>
    <row r="384" spans="4:5" s="1" customFormat="1" x14ac:dyDescent="0.25">
      <c r="D384" s="178"/>
      <c r="E384" s="179"/>
    </row>
    <row r="385" spans="4:5" s="1" customFormat="1" x14ac:dyDescent="0.25">
      <c r="D385" s="178"/>
      <c r="E385" s="179"/>
    </row>
    <row r="386" spans="4:5" s="1" customFormat="1" x14ac:dyDescent="0.25">
      <c r="D386" s="178"/>
      <c r="E386" s="179"/>
    </row>
    <row r="387" spans="4:5" s="1" customFormat="1" x14ac:dyDescent="0.25">
      <c r="D387" s="178"/>
      <c r="E387" s="179"/>
    </row>
    <row r="388" spans="4:5" s="1" customFormat="1" x14ac:dyDescent="0.25">
      <c r="D388" s="178"/>
      <c r="E388" s="179"/>
    </row>
    <row r="389" spans="4:5" s="1" customFormat="1" x14ac:dyDescent="0.25">
      <c r="D389" s="178"/>
      <c r="E389" s="179"/>
    </row>
    <row r="390" spans="4:5" s="1" customFormat="1" x14ac:dyDescent="0.25">
      <c r="D390" s="178"/>
      <c r="E390" s="179"/>
    </row>
    <row r="391" spans="4:5" s="1" customFormat="1" x14ac:dyDescent="0.25">
      <c r="D391" s="178"/>
      <c r="E391" s="179"/>
    </row>
    <row r="392" spans="4:5" s="1" customFormat="1" x14ac:dyDescent="0.25">
      <c r="D392" s="178"/>
      <c r="E392" s="179"/>
    </row>
    <row r="393" spans="4:5" s="1" customFormat="1" x14ac:dyDescent="0.25">
      <c r="D393" s="178"/>
      <c r="E393" s="179"/>
    </row>
    <row r="394" spans="4:5" s="1" customFormat="1" x14ac:dyDescent="0.25">
      <c r="D394" s="178"/>
      <c r="E394" s="179"/>
    </row>
    <row r="395" spans="4:5" s="1" customFormat="1" x14ac:dyDescent="0.25">
      <c r="D395" s="178"/>
      <c r="E395" s="179"/>
    </row>
    <row r="396" spans="4:5" s="1" customFormat="1" x14ac:dyDescent="0.25">
      <c r="D396" s="178"/>
      <c r="E396" s="179"/>
    </row>
    <row r="397" spans="4:5" s="1" customFormat="1" x14ac:dyDescent="0.25">
      <c r="D397" s="178"/>
      <c r="E397" s="179"/>
    </row>
    <row r="398" spans="4:5" s="1" customFormat="1" x14ac:dyDescent="0.25">
      <c r="D398" s="178"/>
      <c r="E398" s="179"/>
    </row>
    <row r="399" spans="4:5" s="1" customFormat="1" x14ac:dyDescent="0.25">
      <c r="D399" s="178"/>
      <c r="E399" s="179"/>
    </row>
    <row r="400" spans="4:5" s="1" customFormat="1" x14ac:dyDescent="0.25">
      <c r="D400" s="178"/>
      <c r="E400" s="179"/>
    </row>
    <row r="401" spans="4:5" s="1" customFormat="1" x14ac:dyDescent="0.25">
      <c r="D401" s="178"/>
      <c r="E401" s="179"/>
    </row>
    <row r="402" spans="4:5" s="1" customFormat="1" x14ac:dyDescent="0.25">
      <c r="D402" s="178"/>
      <c r="E402" s="179"/>
    </row>
    <row r="403" spans="4:5" s="1" customFormat="1" x14ac:dyDescent="0.25">
      <c r="D403" s="178"/>
      <c r="E403" s="179"/>
    </row>
    <row r="404" spans="4:5" s="1" customFormat="1" x14ac:dyDescent="0.25">
      <c r="D404" s="178"/>
      <c r="E404" s="179"/>
    </row>
    <row r="405" spans="4:5" s="1" customFormat="1" x14ac:dyDescent="0.25">
      <c r="D405" s="178"/>
      <c r="E405" s="179"/>
    </row>
    <row r="406" spans="4:5" s="1" customFormat="1" x14ac:dyDescent="0.25">
      <c r="D406" s="178"/>
      <c r="E406" s="179"/>
    </row>
    <row r="407" spans="4:5" s="1" customFormat="1" x14ac:dyDescent="0.25">
      <c r="D407" s="178"/>
      <c r="E407" s="179"/>
    </row>
    <row r="408" spans="4:5" s="1" customFormat="1" x14ac:dyDescent="0.25">
      <c r="D408" s="178"/>
      <c r="E408" s="179"/>
    </row>
    <row r="409" spans="4:5" s="1" customFormat="1" x14ac:dyDescent="0.25">
      <c r="D409" s="178"/>
      <c r="E409" s="179"/>
    </row>
    <row r="410" spans="4:5" s="1" customFormat="1" x14ac:dyDescent="0.25">
      <c r="D410" s="178"/>
      <c r="E410" s="179"/>
    </row>
    <row r="411" spans="4:5" s="1" customFormat="1" x14ac:dyDescent="0.25">
      <c r="D411" s="178"/>
      <c r="E411" s="179"/>
    </row>
    <row r="412" spans="4:5" s="1" customFormat="1" x14ac:dyDescent="0.25">
      <c r="D412" s="178"/>
      <c r="E412" s="179"/>
    </row>
    <row r="413" spans="4:5" s="1" customFormat="1" x14ac:dyDescent="0.25">
      <c r="D413" s="178"/>
      <c r="E413" s="179"/>
    </row>
    <row r="414" spans="4:5" s="1" customFormat="1" x14ac:dyDescent="0.25">
      <c r="D414" s="178"/>
      <c r="E414" s="179"/>
    </row>
    <row r="415" spans="4:5" s="1" customFormat="1" x14ac:dyDescent="0.25">
      <c r="D415" s="178"/>
      <c r="E415" s="179"/>
    </row>
    <row r="416" spans="4:5" s="1" customFormat="1" x14ac:dyDescent="0.25">
      <c r="D416" s="178"/>
      <c r="E416" s="179"/>
    </row>
    <row r="417" spans="4:5" s="1" customFormat="1" x14ac:dyDescent="0.25">
      <c r="D417" s="178"/>
      <c r="E417" s="179"/>
    </row>
    <row r="418" spans="4:5" s="1" customFormat="1" x14ac:dyDescent="0.25">
      <c r="D418" s="178"/>
      <c r="E418" s="179"/>
    </row>
    <row r="419" spans="4:5" s="1" customFormat="1" x14ac:dyDescent="0.25">
      <c r="D419" s="178"/>
      <c r="E419" s="179"/>
    </row>
    <row r="420" spans="4:5" s="1" customFormat="1" x14ac:dyDescent="0.25">
      <c r="D420" s="178"/>
      <c r="E420" s="179"/>
    </row>
    <row r="421" spans="4:5" s="1" customFormat="1" x14ac:dyDescent="0.25">
      <c r="D421" s="178"/>
      <c r="E421" s="179"/>
    </row>
    <row r="422" spans="4:5" s="1" customFormat="1" x14ac:dyDescent="0.25">
      <c r="D422" s="178"/>
      <c r="E422" s="179"/>
    </row>
    <row r="423" spans="4:5" s="1" customFormat="1" x14ac:dyDescent="0.25">
      <c r="D423" s="178"/>
      <c r="E423" s="179"/>
    </row>
    <row r="424" spans="4:5" s="1" customFormat="1" x14ac:dyDescent="0.25">
      <c r="D424" s="178"/>
      <c r="E424" s="179"/>
    </row>
    <row r="425" spans="4:5" s="1" customFormat="1" x14ac:dyDescent="0.25">
      <c r="D425" s="178"/>
      <c r="E425" s="179"/>
    </row>
    <row r="426" spans="4:5" s="1" customFormat="1" x14ac:dyDescent="0.25">
      <c r="D426" s="178"/>
      <c r="E426" s="179"/>
    </row>
    <row r="427" spans="4:5" s="1" customFormat="1" x14ac:dyDescent="0.25">
      <c r="D427" s="178"/>
      <c r="E427" s="179"/>
    </row>
    <row r="428" spans="4:5" s="1" customFormat="1" x14ac:dyDescent="0.25">
      <c r="D428" s="178"/>
      <c r="E428" s="179"/>
    </row>
    <row r="429" spans="4:5" s="1" customFormat="1" x14ac:dyDescent="0.25">
      <c r="D429" s="178"/>
      <c r="E429" s="179"/>
    </row>
    <row r="430" spans="4:5" s="1" customFormat="1" x14ac:dyDescent="0.25">
      <c r="D430" s="178"/>
      <c r="E430" s="179"/>
    </row>
    <row r="431" spans="4:5" s="1" customFormat="1" x14ac:dyDescent="0.25">
      <c r="D431" s="178"/>
      <c r="E431" s="179"/>
    </row>
    <row r="432" spans="4:5" s="1" customFormat="1" x14ac:dyDescent="0.25">
      <c r="D432" s="178"/>
      <c r="E432" s="179"/>
    </row>
    <row r="433" spans="4:5" s="1" customFormat="1" x14ac:dyDescent="0.25">
      <c r="D433" s="178"/>
      <c r="E433" s="179"/>
    </row>
    <row r="434" spans="4:5" s="1" customFormat="1" x14ac:dyDescent="0.25">
      <c r="D434" s="178"/>
      <c r="E434" s="179"/>
    </row>
    <row r="435" spans="4:5" s="1" customFormat="1" x14ac:dyDescent="0.25">
      <c r="D435" s="178"/>
      <c r="E435" s="179"/>
    </row>
    <row r="436" spans="4:5" s="1" customFormat="1" x14ac:dyDescent="0.25">
      <c r="D436" s="178"/>
      <c r="E436" s="179"/>
    </row>
    <row r="437" spans="4:5" s="1" customFormat="1" x14ac:dyDescent="0.25">
      <c r="D437" s="178"/>
      <c r="E437" s="179"/>
    </row>
    <row r="438" spans="4:5" s="1" customFormat="1" x14ac:dyDescent="0.25">
      <c r="D438" s="178"/>
      <c r="E438" s="179"/>
    </row>
    <row r="439" spans="4:5" s="1" customFormat="1" x14ac:dyDescent="0.25">
      <c r="D439" s="178"/>
      <c r="E439" s="179"/>
    </row>
    <row r="440" spans="4:5" s="1" customFormat="1" x14ac:dyDescent="0.25">
      <c r="D440" s="178"/>
      <c r="E440" s="179"/>
    </row>
    <row r="441" spans="4:5" s="1" customFormat="1" x14ac:dyDescent="0.25">
      <c r="D441" s="178"/>
      <c r="E441" s="179"/>
    </row>
    <row r="442" spans="4:5" s="1" customFormat="1" x14ac:dyDescent="0.25">
      <c r="D442" s="178"/>
      <c r="E442" s="179"/>
    </row>
    <row r="443" spans="4:5" s="1" customFormat="1" x14ac:dyDescent="0.25">
      <c r="D443" s="178"/>
      <c r="E443" s="179"/>
    </row>
    <row r="444" spans="4:5" s="1" customFormat="1" x14ac:dyDescent="0.25">
      <c r="D444" s="178"/>
      <c r="E444" s="179"/>
    </row>
    <row r="445" spans="4:5" s="1" customFormat="1" x14ac:dyDescent="0.25">
      <c r="D445" s="178"/>
      <c r="E445" s="179"/>
    </row>
    <row r="446" spans="4:5" s="1" customFormat="1" x14ac:dyDescent="0.25">
      <c r="D446" s="178"/>
      <c r="E446" s="179"/>
    </row>
    <row r="447" spans="4:5" s="1" customFormat="1" x14ac:dyDescent="0.25">
      <c r="D447" s="178"/>
      <c r="E447" s="179"/>
    </row>
    <row r="448" spans="4:5" s="1" customFormat="1" x14ac:dyDescent="0.25">
      <c r="D448" s="178"/>
      <c r="E448" s="179"/>
    </row>
    <row r="449" spans="4:5" s="1" customFormat="1" x14ac:dyDescent="0.25">
      <c r="D449" s="178"/>
      <c r="E449" s="179"/>
    </row>
    <row r="450" spans="4:5" s="1" customFormat="1" x14ac:dyDescent="0.25">
      <c r="D450" s="178"/>
      <c r="E450" s="179"/>
    </row>
    <row r="451" spans="4:5" s="1" customFormat="1" x14ac:dyDescent="0.25">
      <c r="D451" s="178"/>
      <c r="E451" s="179"/>
    </row>
    <row r="452" spans="4:5" s="1" customFormat="1" x14ac:dyDescent="0.25">
      <c r="D452" s="178"/>
      <c r="E452" s="179"/>
    </row>
    <row r="453" spans="4:5" s="1" customFormat="1" x14ac:dyDescent="0.25">
      <c r="D453" s="178"/>
      <c r="E453" s="179"/>
    </row>
    <row r="454" spans="4:5" s="1" customFormat="1" x14ac:dyDescent="0.25">
      <c r="D454" s="178"/>
      <c r="E454" s="179"/>
    </row>
    <row r="455" spans="4:5" s="1" customFormat="1" x14ac:dyDescent="0.25">
      <c r="D455" s="178"/>
      <c r="E455" s="179"/>
    </row>
    <row r="456" spans="4:5" s="1" customFormat="1" x14ac:dyDescent="0.25">
      <c r="D456" s="178"/>
      <c r="E456" s="179"/>
    </row>
    <row r="457" spans="4:5" s="1" customFormat="1" x14ac:dyDescent="0.25">
      <c r="D457" s="178"/>
      <c r="E457" s="179"/>
    </row>
    <row r="458" spans="4:5" s="1" customFormat="1" x14ac:dyDescent="0.25">
      <c r="D458" s="178"/>
      <c r="E458" s="179"/>
    </row>
    <row r="459" spans="4:5" s="1" customFormat="1" x14ac:dyDescent="0.25">
      <c r="D459" s="178"/>
      <c r="E459" s="179"/>
    </row>
    <row r="460" spans="4:5" s="1" customFormat="1" x14ac:dyDescent="0.25">
      <c r="D460" s="178"/>
      <c r="E460" s="179"/>
    </row>
    <row r="461" spans="4:5" s="1" customFormat="1" x14ac:dyDescent="0.25">
      <c r="D461" s="178"/>
      <c r="E461" s="179"/>
    </row>
    <row r="462" spans="4:5" s="1" customFormat="1" x14ac:dyDescent="0.25">
      <c r="D462" s="178"/>
      <c r="E462" s="179"/>
    </row>
    <row r="463" spans="4:5" s="1" customFormat="1" x14ac:dyDescent="0.25">
      <c r="D463" s="178"/>
      <c r="E463" s="179"/>
    </row>
    <row r="464" spans="4:5" s="1" customFormat="1" x14ac:dyDescent="0.25">
      <c r="D464" s="178"/>
      <c r="E464" s="179"/>
    </row>
    <row r="465" spans="4:5" s="1" customFormat="1" x14ac:dyDescent="0.25">
      <c r="D465" s="178"/>
      <c r="E465" s="179"/>
    </row>
    <row r="466" spans="4:5" s="1" customFormat="1" x14ac:dyDescent="0.25">
      <c r="D466" s="178"/>
      <c r="E466" s="179"/>
    </row>
    <row r="467" spans="4:5" s="1" customFormat="1" x14ac:dyDescent="0.25">
      <c r="D467" s="178"/>
      <c r="E467" s="179"/>
    </row>
    <row r="468" spans="4:5" s="1" customFormat="1" x14ac:dyDescent="0.25">
      <c r="D468" s="178"/>
      <c r="E468" s="179"/>
    </row>
    <row r="469" spans="4:5" s="1" customFormat="1" x14ac:dyDescent="0.25">
      <c r="D469" s="178"/>
      <c r="E469" s="179"/>
    </row>
    <row r="470" spans="4:5" s="1" customFormat="1" x14ac:dyDescent="0.25">
      <c r="D470" s="178"/>
      <c r="E470" s="179"/>
    </row>
    <row r="471" spans="4:5" s="1" customFormat="1" x14ac:dyDescent="0.25">
      <c r="D471" s="178"/>
      <c r="E471" s="179"/>
    </row>
    <row r="472" spans="4:5" s="1" customFormat="1" x14ac:dyDescent="0.25">
      <c r="D472" s="178"/>
      <c r="E472" s="179"/>
    </row>
    <row r="473" spans="4:5" s="1" customFormat="1" x14ac:dyDescent="0.25">
      <c r="D473" s="178"/>
      <c r="E473" s="179"/>
    </row>
    <row r="474" spans="4:5" s="1" customFormat="1" x14ac:dyDescent="0.25">
      <c r="D474" s="178"/>
      <c r="E474" s="179"/>
    </row>
    <row r="475" spans="4:5" s="1" customFormat="1" x14ac:dyDescent="0.25">
      <c r="D475" s="178"/>
      <c r="E475" s="179"/>
    </row>
    <row r="476" spans="4:5" s="1" customFormat="1" x14ac:dyDescent="0.25">
      <c r="D476" s="178"/>
      <c r="E476" s="179"/>
    </row>
    <row r="477" spans="4:5" s="1" customFormat="1" x14ac:dyDescent="0.25">
      <c r="D477" s="178"/>
      <c r="E477" s="179"/>
    </row>
    <row r="478" spans="4:5" s="1" customFormat="1" x14ac:dyDescent="0.25">
      <c r="D478" s="178"/>
      <c r="E478" s="179"/>
    </row>
    <row r="479" spans="4:5" s="1" customFormat="1" x14ac:dyDescent="0.25">
      <c r="D479" s="178"/>
      <c r="E479" s="179"/>
    </row>
    <row r="480" spans="4:5" s="1" customFormat="1" x14ac:dyDescent="0.25">
      <c r="D480" s="178"/>
      <c r="E480" s="179"/>
    </row>
    <row r="481" spans="4:5" s="1" customFormat="1" x14ac:dyDescent="0.25">
      <c r="D481" s="178"/>
      <c r="E481" s="179"/>
    </row>
    <row r="482" spans="4:5" s="1" customFormat="1" x14ac:dyDescent="0.25">
      <c r="D482" s="178"/>
      <c r="E482" s="179"/>
    </row>
    <row r="483" spans="4:5" s="1" customFormat="1" x14ac:dyDescent="0.25">
      <c r="D483" s="178"/>
      <c r="E483" s="179"/>
    </row>
    <row r="484" spans="4:5" s="1" customFormat="1" x14ac:dyDescent="0.25">
      <c r="D484" s="178"/>
      <c r="E484" s="179"/>
    </row>
    <row r="485" spans="4:5" s="1" customFormat="1" x14ac:dyDescent="0.25">
      <c r="D485" s="178"/>
      <c r="E485" s="179"/>
    </row>
    <row r="486" spans="4:5" s="1" customFormat="1" x14ac:dyDescent="0.25">
      <c r="D486" s="178"/>
      <c r="E486" s="179"/>
    </row>
    <row r="487" spans="4:5" s="1" customFormat="1" x14ac:dyDescent="0.25">
      <c r="D487" s="178"/>
      <c r="E487" s="179"/>
    </row>
    <row r="488" spans="4:5" s="1" customFormat="1" x14ac:dyDescent="0.25">
      <c r="D488" s="178"/>
      <c r="E488" s="179"/>
    </row>
    <row r="489" spans="4:5" s="1" customFormat="1" x14ac:dyDescent="0.25">
      <c r="D489" s="178"/>
      <c r="E489" s="179"/>
    </row>
    <row r="490" spans="4:5" s="1" customFormat="1" x14ac:dyDescent="0.25">
      <c r="D490" s="178"/>
      <c r="E490" s="179"/>
    </row>
    <row r="491" spans="4:5" s="1" customFormat="1" x14ac:dyDescent="0.25">
      <c r="D491" s="178"/>
      <c r="E491" s="179"/>
    </row>
    <row r="492" spans="4:5" s="1" customFormat="1" x14ac:dyDescent="0.25">
      <c r="D492" s="178"/>
      <c r="E492" s="179"/>
    </row>
    <row r="493" spans="4:5" s="1" customFormat="1" x14ac:dyDescent="0.25">
      <c r="D493" s="178"/>
      <c r="E493" s="179"/>
    </row>
    <row r="494" spans="4:5" s="1" customFormat="1" x14ac:dyDescent="0.25">
      <c r="D494" s="178"/>
      <c r="E494" s="179"/>
    </row>
    <row r="495" spans="4:5" s="1" customFormat="1" x14ac:dyDescent="0.25">
      <c r="D495" s="178"/>
      <c r="E495" s="179"/>
    </row>
    <row r="496" spans="4:5" s="1" customFormat="1" x14ac:dyDescent="0.25">
      <c r="D496" s="178"/>
      <c r="E496" s="179"/>
    </row>
    <row r="497" spans="4:5" s="1" customFormat="1" x14ac:dyDescent="0.25">
      <c r="D497" s="178"/>
      <c r="E497" s="179"/>
    </row>
    <row r="498" spans="4:5" s="1" customFormat="1" x14ac:dyDescent="0.25">
      <c r="D498" s="178"/>
      <c r="E498" s="179"/>
    </row>
    <row r="499" spans="4:5" s="1" customFormat="1" x14ac:dyDescent="0.25">
      <c r="D499" s="178"/>
      <c r="E499" s="179"/>
    </row>
    <row r="500" spans="4:5" s="1" customFormat="1" x14ac:dyDescent="0.25">
      <c r="D500" s="178"/>
      <c r="E500" s="179"/>
    </row>
    <row r="501" spans="4:5" s="1" customFormat="1" x14ac:dyDescent="0.25">
      <c r="D501" s="178"/>
      <c r="E501" s="179"/>
    </row>
    <row r="502" spans="4:5" s="1" customFormat="1" x14ac:dyDescent="0.25">
      <c r="D502" s="178"/>
      <c r="E502" s="179"/>
    </row>
    <row r="503" spans="4:5" s="1" customFormat="1" x14ac:dyDescent="0.25">
      <c r="D503" s="178"/>
      <c r="E503" s="179"/>
    </row>
    <row r="504" spans="4:5" s="1" customFormat="1" x14ac:dyDescent="0.25">
      <c r="D504" s="178"/>
      <c r="E504" s="179"/>
    </row>
    <row r="505" spans="4:5" s="1" customFormat="1" x14ac:dyDescent="0.25">
      <c r="D505" s="178"/>
      <c r="E505" s="179"/>
    </row>
    <row r="506" spans="4:5" s="1" customFormat="1" x14ac:dyDescent="0.25">
      <c r="D506" s="178"/>
      <c r="E506" s="179"/>
    </row>
    <row r="507" spans="4:5" s="1" customFormat="1" x14ac:dyDescent="0.25">
      <c r="D507" s="178"/>
      <c r="E507" s="179"/>
    </row>
    <row r="508" spans="4:5" s="1" customFormat="1" x14ac:dyDescent="0.25">
      <c r="D508" s="178"/>
      <c r="E508" s="179"/>
    </row>
    <row r="509" spans="4:5" s="1" customFormat="1" x14ac:dyDescent="0.25">
      <c r="D509" s="178"/>
      <c r="E509" s="179"/>
    </row>
    <row r="510" spans="4:5" s="1" customFormat="1" x14ac:dyDescent="0.25">
      <c r="D510" s="178"/>
      <c r="E510" s="179"/>
    </row>
    <row r="511" spans="4:5" s="1" customFormat="1" x14ac:dyDescent="0.25">
      <c r="D511" s="178"/>
      <c r="E511" s="179"/>
    </row>
    <row r="512" spans="4:5" s="1" customFormat="1" x14ac:dyDescent="0.25">
      <c r="D512" s="178"/>
      <c r="E512" s="179"/>
    </row>
    <row r="513" spans="4:5" s="1" customFormat="1" x14ac:dyDescent="0.25">
      <c r="D513" s="178"/>
      <c r="E513" s="179"/>
    </row>
    <row r="514" spans="4:5" s="1" customFormat="1" x14ac:dyDescent="0.25">
      <c r="D514" s="178"/>
      <c r="E514" s="179"/>
    </row>
    <row r="515" spans="4:5" s="1" customFormat="1" x14ac:dyDescent="0.25">
      <c r="D515" s="178"/>
      <c r="E515" s="179"/>
    </row>
    <row r="516" spans="4:5" s="1" customFormat="1" x14ac:dyDescent="0.25">
      <c r="D516" s="178"/>
      <c r="E516" s="179"/>
    </row>
    <row r="517" spans="4:5" s="1" customFormat="1" x14ac:dyDescent="0.25">
      <c r="D517" s="178"/>
      <c r="E517" s="179"/>
    </row>
    <row r="518" spans="4:5" s="1" customFormat="1" x14ac:dyDescent="0.25">
      <c r="D518" s="178"/>
      <c r="E518" s="179"/>
    </row>
    <row r="519" spans="4:5" s="1" customFormat="1" x14ac:dyDescent="0.25">
      <c r="D519" s="178"/>
      <c r="E519" s="179"/>
    </row>
    <row r="520" spans="4:5" s="1" customFormat="1" x14ac:dyDescent="0.25">
      <c r="D520" s="178"/>
      <c r="E520" s="179"/>
    </row>
    <row r="521" spans="4:5" s="1" customFormat="1" x14ac:dyDescent="0.25">
      <c r="D521" s="178"/>
      <c r="E521" s="179"/>
    </row>
    <row r="522" spans="4:5" s="1" customFormat="1" x14ac:dyDescent="0.25">
      <c r="D522" s="178"/>
      <c r="E522" s="179"/>
    </row>
    <row r="523" spans="4:5" s="1" customFormat="1" x14ac:dyDescent="0.25">
      <c r="D523" s="178"/>
      <c r="E523" s="179"/>
    </row>
    <row r="524" spans="4:5" s="1" customFormat="1" x14ac:dyDescent="0.25">
      <c r="D524" s="178"/>
      <c r="E524" s="179"/>
    </row>
    <row r="525" spans="4:5" s="1" customFormat="1" x14ac:dyDescent="0.25">
      <c r="D525" s="178"/>
      <c r="E525" s="179"/>
    </row>
    <row r="526" spans="4:5" s="1" customFormat="1" x14ac:dyDescent="0.25">
      <c r="D526" s="178"/>
      <c r="E526" s="179"/>
    </row>
    <row r="527" spans="4:5" s="1" customFormat="1" x14ac:dyDescent="0.25">
      <c r="D527" s="178"/>
      <c r="E527" s="179"/>
    </row>
    <row r="528" spans="4:5" s="1" customFormat="1" x14ac:dyDescent="0.25">
      <c r="D528" s="178"/>
      <c r="E528" s="179"/>
    </row>
    <row r="529" spans="4:5" s="1" customFormat="1" x14ac:dyDescent="0.25">
      <c r="D529" s="178"/>
      <c r="E529" s="179"/>
    </row>
    <row r="530" spans="4:5" s="1" customFormat="1" x14ac:dyDescent="0.25">
      <c r="D530" s="178"/>
      <c r="E530" s="179"/>
    </row>
    <row r="531" spans="4:5" s="1" customFormat="1" x14ac:dyDescent="0.25">
      <c r="D531" s="178"/>
      <c r="E531" s="179"/>
    </row>
    <row r="532" spans="4:5" s="1" customFormat="1" x14ac:dyDescent="0.25">
      <c r="D532" s="178"/>
      <c r="E532" s="179"/>
    </row>
    <row r="533" spans="4:5" s="1" customFormat="1" x14ac:dyDescent="0.25">
      <c r="D533" s="178"/>
      <c r="E533" s="179"/>
    </row>
    <row r="534" spans="4:5" s="1" customFormat="1" x14ac:dyDescent="0.25">
      <c r="D534" s="178"/>
      <c r="E534" s="179"/>
    </row>
    <row r="535" spans="4:5" s="1" customFormat="1" x14ac:dyDescent="0.25">
      <c r="D535" s="178"/>
      <c r="E535" s="179"/>
    </row>
    <row r="536" spans="4:5" s="1" customFormat="1" x14ac:dyDescent="0.25">
      <c r="D536" s="178"/>
      <c r="E536" s="179"/>
    </row>
    <row r="537" spans="4:5" s="1" customFormat="1" x14ac:dyDescent="0.25">
      <c r="D537" s="178"/>
      <c r="E537" s="179"/>
    </row>
    <row r="538" spans="4:5" s="1" customFormat="1" x14ac:dyDescent="0.25">
      <c r="D538" s="178"/>
      <c r="E538" s="179"/>
    </row>
    <row r="539" spans="4:5" s="1" customFormat="1" x14ac:dyDescent="0.25">
      <c r="D539" s="178"/>
      <c r="E539" s="179"/>
    </row>
    <row r="540" spans="4:5" s="1" customFormat="1" x14ac:dyDescent="0.25">
      <c r="D540" s="178"/>
      <c r="E540" s="179"/>
    </row>
    <row r="541" spans="4:5" s="1" customFormat="1" x14ac:dyDescent="0.25">
      <c r="D541" s="178"/>
      <c r="E541" s="179"/>
    </row>
    <row r="542" spans="4:5" s="1" customFormat="1" x14ac:dyDescent="0.25">
      <c r="D542" s="178"/>
      <c r="E542" s="179"/>
    </row>
    <row r="543" spans="4:5" s="1" customFormat="1" x14ac:dyDescent="0.25">
      <c r="D543" s="178"/>
      <c r="E543" s="179"/>
    </row>
    <row r="544" spans="4:5" s="1" customFormat="1" x14ac:dyDescent="0.25">
      <c r="D544" s="178"/>
      <c r="E544" s="179"/>
    </row>
    <row r="545" spans="4:5" s="1" customFormat="1" x14ac:dyDescent="0.25">
      <c r="D545" s="178"/>
      <c r="E545" s="179"/>
    </row>
    <row r="546" spans="4:5" s="1" customFormat="1" x14ac:dyDescent="0.25">
      <c r="D546" s="178"/>
      <c r="E546" s="179"/>
    </row>
    <row r="547" spans="4:5" s="1" customFormat="1" x14ac:dyDescent="0.25">
      <c r="D547" s="178"/>
      <c r="E547" s="179"/>
    </row>
    <row r="548" spans="4:5" s="1" customFormat="1" x14ac:dyDescent="0.25">
      <c r="D548" s="178"/>
      <c r="E548" s="179"/>
    </row>
    <row r="549" spans="4:5" s="1" customFormat="1" x14ac:dyDescent="0.25">
      <c r="D549" s="178"/>
      <c r="E549" s="179"/>
    </row>
    <row r="550" spans="4:5" s="1" customFormat="1" x14ac:dyDescent="0.25">
      <c r="D550" s="178"/>
      <c r="E550" s="179"/>
    </row>
    <row r="551" spans="4:5" s="1" customFormat="1" x14ac:dyDescent="0.25">
      <c r="D551" s="178"/>
      <c r="E551" s="179"/>
    </row>
    <row r="552" spans="4:5" s="1" customFormat="1" x14ac:dyDescent="0.25">
      <c r="D552" s="178"/>
      <c r="E552" s="179"/>
    </row>
    <row r="553" spans="4:5" s="1" customFormat="1" x14ac:dyDescent="0.25">
      <c r="D553" s="178"/>
      <c r="E553" s="179"/>
    </row>
    <row r="554" spans="4:5" s="1" customFormat="1" x14ac:dyDescent="0.25">
      <c r="D554" s="178"/>
      <c r="E554" s="179"/>
    </row>
    <row r="555" spans="4:5" s="1" customFormat="1" x14ac:dyDescent="0.25">
      <c r="D555" s="178"/>
      <c r="E555" s="179"/>
    </row>
    <row r="556" spans="4:5" s="1" customFormat="1" x14ac:dyDescent="0.25">
      <c r="D556" s="178"/>
      <c r="E556" s="179"/>
    </row>
    <row r="557" spans="4:5" s="1" customFormat="1" x14ac:dyDescent="0.25">
      <c r="D557" s="178"/>
      <c r="E557" s="179"/>
    </row>
    <row r="558" spans="4:5" s="1" customFormat="1" x14ac:dyDescent="0.25">
      <c r="D558" s="178"/>
      <c r="E558" s="179"/>
    </row>
    <row r="559" spans="4:5" s="1" customFormat="1" x14ac:dyDescent="0.25">
      <c r="D559" s="178"/>
      <c r="E559" s="179"/>
    </row>
    <row r="560" spans="4:5" s="1" customFormat="1" x14ac:dyDescent="0.25">
      <c r="D560" s="178"/>
      <c r="E560" s="179"/>
    </row>
    <row r="561" spans="4:5" s="1" customFormat="1" x14ac:dyDescent="0.25">
      <c r="D561" s="178"/>
      <c r="E561" s="179"/>
    </row>
    <row r="562" spans="4:5" s="1" customFormat="1" x14ac:dyDescent="0.25">
      <c r="D562" s="178"/>
      <c r="E562" s="179"/>
    </row>
    <row r="563" spans="4:5" s="1" customFormat="1" x14ac:dyDescent="0.25">
      <c r="D563" s="178"/>
      <c r="E563" s="179"/>
    </row>
    <row r="564" spans="4:5" s="1" customFormat="1" x14ac:dyDescent="0.25">
      <c r="D564" s="178"/>
      <c r="E564" s="179"/>
    </row>
    <row r="565" spans="4:5" s="1" customFormat="1" x14ac:dyDescent="0.25">
      <c r="D565" s="178"/>
      <c r="E565" s="179"/>
    </row>
    <row r="566" spans="4:5" s="1" customFormat="1" x14ac:dyDescent="0.25">
      <c r="D566" s="178"/>
      <c r="E566" s="179"/>
    </row>
    <row r="567" spans="4:5" s="1" customFormat="1" x14ac:dyDescent="0.25">
      <c r="D567" s="178"/>
      <c r="E567" s="179"/>
    </row>
    <row r="568" spans="4:5" s="1" customFormat="1" x14ac:dyDescent="0.25">
      <c r="D568" s="178"/>
      <c r="E568" s="179"/>
    </row>
    <row r="569" spans="4:5" s="1" customFormat="1" x14ac:dyDescent="0.25">
      <c r="D569" s="178"/>
      <c r="E569" s="179"/>
    </row>
    <row r="570" spans="4:5" s="1" customFormat="1" x14ac:dyDescent="0.25">
      <c r="D570" s="178"/>
      <c r="E570" s="179"/>
    </row>
    <row r="571" spans="4:5" s="1" customFormat="1" x14ac:dyDescent="0.25">
      <c r="D571" s="178"/>
      <c r="E571" s="179"/>
    </row>
    <row r="572" spans="4:5" s="1" customFormat="1" x14ac:dyDescent="0.25">
      <c r="D572" s="178"/>
      <c r="E572" s="179"/>
    </row>
    <row r="573" spans="4:5" s="1" customFormat="1" x14ac:dyDescent="0.25">
      <c r="D573" s="178"/>
      <c r="E573" s="179"/>
    </row>
    <row r="574" spans="4:5" s="1" customFormat="1" x14ac:dyDescent="0.25">
      <c r="D574" s="178"/>
      <c r="E574" s="179"/>
    </row>
    <row r="575" spans="4:5" s="1" customFormat="1" x14ac:dyDescent="0.25">
      <c r="D575" s="178"/>
      <c r="E575" s="179"/>
    </row>
    <row r="576" spans="4:5" s="1" customFormat="1" x14ac:dyDescent="0.25">
      <c r="D576" s="178"/>
      <c r="E576" s="179"/>
    </row>
    <row r="577" spans="4:5" s="1" customFormat="1" x14ac:dyDescent="0.25">
      <c r="D577" s="178"/>
      <c r="E577" s="179"/>
    </row>
    <row r="578" spans="4:5" s="1" customFormat="1" x14ac:dyDescent="0.25">
      <c r="D578" s="178"/>
      <c r="E578" s="179"/>
    </row>
    <row r="579" spans="4:5" s="1" customFormat="1" x14ac:dyDescent="0.25">
      <c r="D579" s="178"/>
      <c r="E579" s="179"/>
    </row>
    <row r="580" spans="4:5" s="1" customFormat="1" x14ac:dyDescent="0.25">
      <c r="D580" s="178"/>
      <c r="E580" s="179"/>
    </row>
    <row r="581" spans="4:5" s="1" customFormat="1" x14ac:dyDescent="0.25">
      <c r="D581" s="178"/>
      <c r="E581" s="179"/>
    </row>
    <row r="582" spans="4:5" s="1" customFormat="1" x14ac:dyDescent="0.25">
      <c r="D582" s="178"/>
      <c r="E582" s="179"/>
    </row>
    <row r="583" spans="4:5" s="1" customFormat="1" x14ac:dyDescent="0.25">
      <c r="D583" s="178"/>
      <c r="E583" s="179"/>
    </row>
    <row r="584" spans="4:5" s="1" customFormat="1" x14ac:dyDescent="0.25">
      <c r="D584" s="178"/>
      <c r="E584" s="179"/>
    </row>
    <row r="585" spans="4:5" s="1" customFormat="1" x14ac:dyDescent="0.25">
      <c r="D585" s="178"/>
      <c r="E585" s="179"/>
    </row>
    <row r="586" spans="4:5" s="1" customFormat="1" x14ac:dyDescent="0.25">
      <c r="D586" s="178"/>
      <c r="E586" s="179"/>
    </row>
    <row r="587" spans="4:5" s="1" customFormat="1" x14ac:dyDescent="0.25">
      <c r="D587" s="178"/>
      <c r="E587" s="179"/>
    </row>
    <row r="588" spans="4:5" s="1" customFormat="1" x14ac:dyDescent="0.25">
      <c r="D588" s="178"/>
      <c r="E588" s="179"/>
    </row>
    <row r="589" spans="4:5" s="1" customFormat="1" x14ac:dyDescent="0.25">
      <c r="D589" s="178"/>
      <c r="E589" s="179"/>
    </row>
    <row r="590" spans="4:5" s="1" customFormat="1" x14ac:dyDescent="0.25">
      <c r="D590" s="178"/>
      <c r="E590" s="179"/>
    </row>
    <row r="591" spans="4:5" s="1" customFormat="1" x14ac:dyDescent="0.25">
      <c r="D591" s="178"/>
      <c r="E591" s="179"/>
    </row>
    <row r="592" spans="4:5" s="1" customFormat="1" x14ac:dyDescent="0.25">
      <c r="D592" s="178"/>
      <c r="E592" s="179"/>
    </row>
    <row r="593" spans="4:5" s="1" customFormat="1" x14ac:dyDescent="0.25">
      <c r="D593" s="178"/>
      <c r="E593" s="179"/>
    </row>
    <row r="594" spans="4:5" s="1" customFormat="1" x14ac:dyDescent="0.25">
      <c r="D594" s="178"/>
      <c r="E594" s="179"/>
    </row>
    <row r="595" spans="4:5" s="1" customFormat="1" x14ac:dyDescent="0.25">
      <c r="D595" s="178"/>
      <c r="E595" s="179"/>
    </row>
    <row r="596" spans="4:5" s="1" customFormat="1" x14ac:dyDescent="0.25">
      <c r="D596" s="178"/>
      <c r="E596" s="179"/>
    </row>
    <row r="597" spans="4:5" s="1" customFormat="1" x14ac:dyDescent="0.25">
      <c r="D597" s="178"/>
      <c r="E597" s="179"/>
    </row>
    <row r="598" spans="4:5" s="1" customFormat="1" x14ac:dyDescent="0.25">
      <c r="D598" s="178"/>
      <c r="E598" s="179"/>
    </row>
    <row r="599" spans="4:5" s="1" customFormat="1" x14ac:dyDescent="0.25">
      <c r="D599" s="178"/>
      <c r="E599" s="179"/>
    </row>
    <row r="600" spans="4:5" s="1" customFormat="1" x14ac:dyDescent="0.25">
      <c r="D600" s="178"/>
      <c r="E600" s="179"/>
    </row>
    <row r="601" spans="4:5" s="1" customFormat="1" x14ac:dyDescent="0.25">
      <c r="D601" s="178"/>
      <c r="E601" s="179"/>
    </row>
    <row r="602" spans="4:5" s="1" customFormat="1" x14ac:dyDescent="0.25">
      <c r="D602" s="178"/>
      <c r="E602" s="179"/>
    </row>
    <row r="603" spans="4:5" s="1" customFormat="1" x14ac:dyDescent="0.25">
      <c r="D603" s="178"/>
      <c r="E603" s="179"/>
    </row>
    <row r="604" spans="4:5" s="1" customFormat="1" x14ac:dyDescent="0.25">
      <c r="D604" s="178"/>
      <c r="E604" s="179"/>
    </row>
    <row r="605" spans="4:5" s="1" customFormat="1" x14ac:dyDescent="0.25">
      <c r="D605" s="178"/>
      <c r="E605" s="179"/>
    </row>
    <row r="606" spans="4:5" s="1" customFormat="1" x14ac:dyDescent="0.25">
      <c r="D606" s="178"/>
      <c r="E606" s="179"/>
    </row>
    <row r="607" spans="4:5" s="1" customFormat="1" x14ac:dyDescent="0.25">
      <c r="D607" s="178"/>
      <c r="E607" s="179"/>
    </row>
    <row r="608" spans="4:5" s="1" customFormat="1" x14ac:dyDescent="0.25">
      <c r="D608" s="178"/>
      <c r="E608" s="179"/>
    </row>
    <row r="609" spans="4:5" s="1" customFormat="1" x14ac:dyDescent="0.25">
      <c r="D609" s="178"/>
      <c r="E609" s="179"/>
    </row>
    <row r="610" spans="4:5" s="1" customFormat="1" x14ac:dyDescent="0.25">
      <c r="D610" s="178"/>
      <c r="E610" s="179"/>
    </row>
    <row r="611" spans="4:5" s="1" customFormat="1" x14ac:dyDescent="0.25">
      <c r="D611" s="178"/>
      <c r="E611" s="179"/>
    </row>
    <row r="612" spans="4:5" s="1" customFormat="1" x14ac:dyDescent="0.25">
      <c r="D612" s="178"/>
      <c r="E612" s="179"/>
    </row>
    <row r="613" spans="4:5" s="1" customFormat="1" x14ac:dyDescent="0.25">
      <c r="D613" s="178"/>
      <c r="E613" s="179"/>
    </row>
    <row r="614" spans="4:5" s="1" customFormat="1" x14ac:dyDescent="0.25">
      <c r="D614" s="178"/>
      <c r="E614" s="179"/>
    </row>
    <row r="615" spans="4:5" s="1" customFormat="1" x14ac:dyDescent="0.25">
      <c r="D615" s="178"/>
      <c r="E615" s="179"/>
    </row>
    <row r="616" spans="4:5" s="1" customFormat="1" x14ac:dyDescent="0.25">
      <c r="D616" s="178"/>
      <c r="E616" s="179"/>
    </row>
    <row r="617" spans="4:5" s="1" customFormat="1" x14ac:dyDescent="0.25">
      <c r="D617" s="178"/>
      <c r="E617" s="179"/>
    </row>
    <row r="618" spans="4:5" s="1" customFormat="1" x14ac:dyDescent="0.25">
      <c r="D618" s="178"/>
      <c r="E618" s="179"/>
    </row>
    <row r="619" spans="4:5" s="1" customFormat="1" x14ac:dyDescent="0.25">
      <c r="D619" s="178"/>
      <c r="E619" s="179"/>
    </row>
    <row r="620" spans="4:5" s="1" customFormat="1" x14ac:dyDescent="0.25">
      <c r="D620" s="178"/>
      <c r="E620" s="179"/>
    </row>
    <row r="621" spans="4:5" s="1" customFormat="1" x14ac:dyDescent="0.25">
      <c r="D621" s="178"/>
      <c r="E621" s="179"/>
    </row>
    <row r="622" spans="4:5" s="1" customFormat="1" x14ac:dyDescent="0.25">
      <c r="D622" s="178"/>
      <c r="E622" s="179"/>
    </row>
    <row r="623" spans="4:5" s="1" customFormat="1" x14ac:dyDescent="0.25">
      <c r="D623" s="178"/>
      <c r="E623" s="179"/>
    </row>
    <row r="624" spans="4:5" s="1" customFormat="1" x14ac:dyDescent="0.25">
      <c r="D624" s="178"/>
      <c r="E624" s="179"/>
    </row>
    <row r="625" spans="4:5" s="1" customFormat="1" x14ac:dyDescent="0.25">
      <c r="D625" s="178"/>
      <c r="E625" s="179"/>
    </row>
    <row r="626" spans="4:5" s="1" customFormat="1" x14ac:dyDescent="0.25">
      <c r="D626" s="178"/>
      <c r="E626" s="179"/>
    </row>
    <row r="627" spans="4:5" s="1" customFormat="1" x14ac:dyDescent="0.25">
      <c r="D627" s="178"/>
      <c r="E627" s="179"/>
    </row>
    <row r="628" spans="4:5" s="1" customFormat="1" x14ac:dyDescent="0.25">
      <c r="D628" s="178"/>
      <c r="E628" s="179"/>
    </row>
    <row r="629" spans="4:5" s="1" customFormat="1" x14ac:dyDescent="0.25">
      <c r="D629" s="178"/>
      <c r="E629" s="179"/>
    </row>
    <row r="630" spans="4:5" s="1" customFormat="1" x14ac:dyDescent="0.25">
      <c r="D630" s="178"/>
      <c r="E630" s="179"/>
    </row>
    <row r="631" spans="4:5" s="1" customFormat="1" x14ac:dyDescent="0.25">
      <c r="D631" s="178"/>
      <c r="E631" s="179"/>
    </row>
    <row r="632" spans="4:5" s="1" customFormat="1" x14ac:dyDescent="0.25">
      <c r="D632" s="178"/>
      <c r="E632" s="179"/>
    </row>
    <row r="633" spans="4:5" s="1" customFormat="1" x14ac:dyDescent="0.25">
      <c r="D633" s="178"/>
      <c r="E633" s="179"/>
    </row>
    <row r="634" spans="4:5" s="1" customFormat="1" x14ac:dyDescent="0.25">
      <c r="D634" s="178"/>
      <c r="E634" s="179"/>
    </row>
    <row r="635" spans="4:5" s="1" customFormat="1" x14ac:dyDescent="0.25">
      <c r="D635" s="178"/>
      <c r="E635" s="179"/>
    </row>
    <row r="636" spans="4:5" s="1" customFormat="1" x14ac:dyDescent="0.25">
      <c r="D636" s="178"/>
      <c r="E636" s="179"/>
    </row>
    <row r="637" spans="4:5" s="1" customFormat="1" x14ac:dyDescent="0.25">
      <c r="D637" s="178"/>
      <c r="E637" s="179"/>
    </row>
    <row r="638" spans="4:5" s="1" customFormat="1" x14ac:dyDescent="0.25">
      <c r="D638" s="178"/>
      <c r="E638" s="179"/>
    </row>
    <row r="639" spans="4:5" s="1" customFormat="1" x14ac:dyDescent="0.25">
      <c r="D639" s="178"/>
      <c r="E639" s="179"/>
    </row>
    <row r="640" spans="4:5" s="1" customFormat="1" x14ac:dyDescent="0.25">
      <c r="D640" s="178"/>
      <c r="E640" s="179"/>
    </row>
    <row r="641" spans="4:5" s="1" customFormat="1" x14ac:dyDescent="0.25">
      <c r="D641" s="178"/>
      <c r="E641" s="179"/>
    </row>
    <row r="642" spans="4:5" s="1" customFormat="1" x14ac:dyDescent="0.25">
      <c r="D642" s="178"/>
      <c r="E642" s="179"/>
    </row>
    <row r="643" spans="4:5" s="1" customFormat="1" x14ac:dyDescent="0.25">
      <c r="D643" s="178"/>
      <c r="E643" s="179"/>
    </row>
    <row r="644" spans="4:5" s="1" customFormat="1" x14ac:dyDescent="0.25">
      <c r="D644" s="178"/>
      <c r="E644" s="179"/>
    </row>
    <row r="645" spans="4:5" s="1" customFormat="1" x14ac:dyDescent="0.25">
      <c r="D645" s="178"/>
      <c r="E645" s="179"/>
    </row>
    <row r="646" spans="4:5" s="1" customFormat="1" x14ac:dyDescent="0.25">
      <c r="D646" s="178"/>
      <c r="E646" s="179"/>
    </row>
    <row r="647" spans="4:5" s="1" customFormat="1" x14ac:dyDescent="0.25">
      <c r="D647" s="178"/>
      <c r="E647" s="179"/>
    </row>
    <row r="648" spans="4:5" s="1" customFormat="1" x14ac:dyDescent="0.25">
      <c r="D648" s="178"/>
      <c r="E648" s="179"/>
    </row>
    <row r="649" spans="4:5" s="1" customFormat="1" x14ac:dyDescent="0.25">
      <c r="D649" s="178"/>
      <c r="E649" s="179"/>
    </row>
    <row r="650" spans="4:5" s="1" customFormat="1" x14ac:dyDescent="0.25">
      <c r="D650" s="178"/>
      <c r="E650" s="179"/>
    </row>
    <row r="651" spans="4:5" s="1" customFormat="1" x14ac:dyDescent="0.25">
      <c r="D651" s="178"/>
      <c r="E651" s="179"/>
    </row>
    <row r="652" spans="4:5" s="1" customFormat="1" x14ac:dyDescent="0.25">
      <c r="D652" s="178"/>
      <c r="E652" s="179"/>
    </row>
    <row r="653" spans="4:5" s="1" customFormat="1" x14ac:dyDescent="0.25">
      <c r="D653" s="178"/>
      <c r="E653" s="179"/>
    </row>
    <row r="654" spans="4:5" s="1" customFormat="1" x14ac:dyDescent="0.25">
      <c r="D654" s="178"/>
      <c r="E654" s="179"/>
    </row>
    <row r="655" spans="4:5" s="1" customFormat="1" x14ac:dyDescent="0.25">
      <c r="D655" s="178"/>
      <c r="E655" s="179"/>
    </row>
    <row r="656" spans="4:5" s="1" customFormat="1" x14ac:dyDescent="0.25">
      <c r="D656" s="178"/>
      <c r="E656" s="179"/>
    </row>
    <row r="657" spans="4:5" s="1" customFormat="1" x14ac:dyDescent="0.25">
      <c r="D657" s="178"/>
      <c r="E657" s="179"/>
    </row>
    <row r="658" spans="4:5" s="1" customFormat="1" x14ac:dyDescent="0.25">
      <c r="D658" s="178"/>
      <c r="E658" s="179"/>
    </row>
    <row r="659" spans="4:5" s="1" customFormat="1" x14ac:dyDescent="0.25">
      <c r="D659" s="178"/>
      <c r="E659" s="179"/>
    </row>
    <row r="660" spans="4:5" s="1" customFormat="1" x14ac:dyDescent="0.25">
      <c r="D660" s="178"/>
      <c r="E660" s="179"/>
    </row>
    <row r="661" spans="4:5" s="1" customFormat="1" x14ac:dyDescent="0.25">
      <c r="D661" s="178"/>
      <c r="E661" s="179"/>
    </row>
    <row r="662" spans="4:5" s="1" customFormat="1" x14ac:dyDescent="0.25">
      <c r="D662" s="178"/>
      <c r="E662" s="179"/>
    </row>
    <row r="663" spans="4:5" s="1" customFormat="1" x14ac:dyDescent="0.25">
      <c r="D663" s="178"/>
      <c r="E663" s="179"/>
    </row>
    <row r="664" spans="4:5" s="1" customFormat="1" x14ac:dyDescent="0.25">
      <c r="D664" s="178"/>
      <c r="E664" s="179"/>
    </row>
    <row r="665" spans="4:5" s="1" customFormat="1" x14ac:dyDescent="0.25">
      <c r="D665" s="178"/>
      <c r="E665" s="179"/>
    </row>
    <row r="666" spans="4:5" s="1" customFormat="1" x14ac:dyDescent="0.25">
      <c r="D666" s="178"/>
      <c r="E666" s="179"/>
    </row>
    <row r="667" spans="4:5" s="1" customFormat="1" x14ac:dyDescent="0.25">
      <c r="D667" s="178"/>
      <c r="E667" s="179"/>
    </row>
    <row r="668" spans="4:5" s="1" customFormat="1" x14ac:dyDescent="0.25">
      <c r="D668" s="178"/>
      <c r="E668" s="179"/>
    </row>
    <row r="669" spans="4:5" s="1" customFormat="1" x14ac:dyDescent="0.25">
      <c r="D669" s="178"/>
      <c r="E669" s="179"/>
    </row>
    <row r="670" spans="4:5" s="1" customFormat="1" x14ac:dyDescent="0.25">
      <c r="D670" s="178"/>
      <c r="E670" s="179"/>
    </row>
    <row r="671" spans="4:5" s="1" customFormat="1" x14ac:dyDescent="0.25">
      <c r="D671" s="178"/>
      <c r="E671" s="179"/>
    </row>
    <row r="672" spans="4:5" s="1" customFormat="1" x14ac:dyDescent="0.25">
      <c r="D672" s="178"/>
      <c r="E672" s="179"/>
    </row>
    <row r="673" spans="4:5" s="1" customFormat="1" x14ac:dyDescent="0.25">
      <c r="D673" s="178"/>
      <c r="E673" s="179"/>
    </row>
    <row r="674" spans="4:5" s="1" customFormat="1" x14ac:dyDescent="0.25">
      <c r="D674" s="178"/>
      <c r="E674" s="179"/>
    </row>
    <row r="675" spans="4:5" s="1" customFormat="1" x14ac:dyDescent="0.25">
      <c r="D675" s="178"/>
      <c r="E675" s="179"/>
    </row>
    <row r="676" spans="4:5" s="1" customFormat="1" x14ac:dyDescent="0.25">
      <c r="D676" s="178"/>
      <c r="E676" s="179"/>
    </row>
    <row r="677" spans="4:5" s="1" customFormat="1" x14ac:dyDescent="0.25">
      <c r="D677" s="178"/>
      <c r="E677" s="179"/>
    </row>
    <row r="678" spans="4:5" s="1" customFormat="1" x14ac:dyDescent="0.25">
      <c r="D678" s="178"/>
      <c r="E678" s="179"/>
    </row>
    <row r="679" spans="4:5" s="1" customFormat="1" x14ac:dyDescent="0.25">
      <c r="D679" s="178"/>
      <c r="E679" s="179"/>
    </row>
    <row r="680" spans="4:5" s="1" customFormat="1" x14ac:dyDescent="0.25">
      <c r="D680" s="178"/>
      <c r="E680" s="179"/>
    </row>
    <row r="681" spans="4:5" s="1" customFormat="1" x14ac:dyDescent="0.25">
      <c r="D681" s="178"/>
      <c r="E681" s="179"/>
    </row>
    <row r="682" spans="4:5" s="1" customFormat="1" x14ac:dyDescent="0.25">
      <c r="D682" s="178"/>
      <c r="E682" s="179"/>
    </row>
    <row r="683" spans="4:5" s="1" customFormat="1" x14ac:dyDescent="0.25">
      <c r="D683" s="178"/>
      <c r="E683" s="179"/>
    </row>
    <row r="684" spans="4:5" s="1" customFormat="1" x14ac:dyDescent="0.25">
      <c r="D684" s="178"/>
      <c r="E684" s="179"/>
    </row>
    <row r="685" spans="4:5" s="1" customFormat="1" x14ac:dyDescent="0.25">
      <c r="D685" s="178"/>
      <c r="E685" s="179"/>
    </row>
    <row r="686" spans="4:5" s="1" customFormat="1" x14ac:dyDescent="0.25">
      <c r="D686" s="178"/>
      <c r="E686" s="179"/>
    </row>
    <row r="687" spans="4:5" s="1" customFormat="1" x14ac:dyDescent="0.25">
      <c r="D687" s="178"/>
      <c r="E687" s="179"/>
    </row>
    <row r="688" spans="4:5" s="1" customFormat="1" x14ac:dyDescent="0.25">
      <c r="D688" s="178"/>
      <c r="E688" s="179"/>
    </row>
    <row r="689" spans="4:5" s="1" customFormat="1" x14ac:dyDescent="0.25">
      <c r="D689" s="178"/>
      <c r="E689" s="179"/>
    </row>
    <row r="690" spans="4:5" s="1" customFormat="1" x14ac:dyDescent="0.25">
      <c r="D690" s="178"/>
      <c r="E690" s="179"/>
    </row>
    <row r="691" spans="4:5" s="1" customFormat="1" x14ac:dyDescent="0.25">
      <c r="D691" s="178"/>
      <c r="E691" s="179"/>
    </row>
    <row r="692" spans="4:5" s="1" customFormat="1" x14ac:dyDescent="0.25">
      <c r="D692" s="178"/>
      <c r="E692" s="179"/>
    </row>
    <row r="693" spans="4:5" s="1" customFormat="1" x14ac:dyDescent="0.25">
      <c r="D693" s="178"/>
      <c r="E693" s="179"/>
    </row>
    <row r="694" spans="4:5" s="1" customFormat="1" x14ac:dyDescent="0.25">
      <c r="D694" s="178"/>
      <c r="E694" s="179"/>
    </row>
    <row r="695" spans="4:5" s="1" customFormat="1" x14ac:dyDescent="0.25">
      <c r="D695" s="178"/>
      <c r="E695" s="179"/>
    </row>
    <row r="696" spans="4:5" s="1" customFormat="1" x14ac:dyDescent="0.25">
      <c r="D696" s="178"/>
      <c r="E696" s="179"/>
    </row>
    <row r="697" spans="4:5" s="1" customFormat="1" x14ac:dyDescent="0.25">
      <c r="D697" s="178"/>
      <c r="E697" s="179"/>
    </row>
    <row r="698" spans="4:5" s="1" customFormat="1" x14ac:dyDescent="0.25">
      <c r="D698" s="178"/>
      <c r="E698" s="179"/>
    </row>
    <row r="699" spans="4:5" s="1" customFormat="1" x14ac:dyDescent="0.25">
      <c r="D699" s="178"/>
      <c r="E699" s="179"/>
    </row>
    <row r="700" spans="4:5" s="1" customFormat="1" x14ac:dyDescent="0.25">
      <c r="D700" s="178"/>
      <c r="E700" s="179"/>
    </row>
    <row r="701" spans="4:5" s="1" customFormat="1" x14ac:dyDescent="0.25">
      <c r="D701" s="178"/>
      <c r="E701" s="179"/>
    </row>
    <row r="702" spans="4:5" s="1" customFormat="1" x14ac:dyDescent="0.25">
      <c r="D702" s="178"/>
      <c r="E702" s="179"/>
    </row>
    <row r="703" spans="4:5" s="1" customFormat="1" x14ac:dyDescent="0.25">
      <c r="D703" s="178"/>
      <c r="E703" s="179"/>
    </row>
    <row r="704" spans="4:5" s="1" customFormat="1" x14ac:dyDescent="0.25">
      <c r="D704" s="178"/>
      <c r="E704" s="179"/>
    </row>
    <row r="705" spans="4:5" s="1" customFormat="1" x14ac:dyDescent="0.25">
      <c r="D705" s="178"/>
      <c r="E705" s="179"/>
    </row>
    <row r="706" spans="4:5" s="1" customFormat="1" x14ac:dyDescent="0.25">
      <c r="D706" s="178"/>
      <c r="E706" s="179"/>
    </row>
    <row r="707" spans="4:5" s="1" customFormat="1" x14ac:dyDescent="0.25">
      <c r="D707" s="178"/>
      <c r="E707" s="179"/>
    </row>
    <row r="708" spans="4:5" s="1" customFormat="1" x14ac:dyDescent="0.25">
      <c r="D708" s="178"/>
      <c r="E708" s="179"/>
    </row>
    <row r="709" spans="4:5" s="1" customFormat="1" x14ac:dyDescent="0.25">
      <c r="D709" s="178"/>
      <c r="E709" s="179"/>
    </row>
    <row r="710" spans="4:5" s="1" customFormat="1" x14ac:dyDescent="0.25">
      <c r="D710" s="178"/>
      <c r="E710" s="179"/>
    </row>
    <row r="711" spans="4:5" s="1" customFormat="1" x14ac:dyDescent="0.25">
      <c r="D711" s="178"/>
      <c r="E711" s="179"/>
    </row>
    <row r="712" spans="4:5" s="1" customFormat="1" x14ac:dyDescent="0.25">
      <c r="D712" s="178"/>
      <c r="E712" s="179"/>
    </row>
    <row r="713" spans="4:5" s="1" customFormat="1" x14ac:dyDescent="0.25">
      <c r="D713" s="178"/>
      <c r="E713" s="179"/>
    </row>
    <row r="714" spans="4:5" s="1" customFormat="1" x14ac:dyDescent="0.25">
      <c r="D714" s="178"/>
      <c r="E714" s="179"/>
    </row>
    <row r="715" spans="4:5" s="1" customFormat="1" x14ac:dyDescent="0.25">
      <c r="D715" s="178"/>
      <c r="E715" s="179"/>
    </row>
  </sheetData>
  <mergeCells count="97">
    <mergeCell ref="B95:C95"/>
    <mergeCell ref="B84:C84"/>
    <mergeCell ref="B85:C85"/>
    <mergeCell ref="B86:C86"/>
    <mergeCell ref="B87:C87"/>
    <mergeCell ref="B88:C88"/>
    <mergeCell ref="B89:W89"/>
    <mergeCell ref="B90:C90"/>
    <mergeCell ref="B91:C91"/>
    <mergeCell ref="B92:C92"/>
    <mergeCell ref="B93:C93"/>
    <mergeCell ref="B94:C94"/>
    <mergeCell ref="B83:C83"/>
    <mergeCell ref="B72:C72"/>
    <mergeCell ref="B73:C73"/>
    <mergeCell ref="B74:C74"/>
    <mergeCell ref="B75:W75"/>
    <mergeCell ref="B76:C76"/>
    <mergeCell ref="B77:C77"/>
    <mergeCell ref="B78:C78"/>
    <mergeCell ref="B79:C79"/>
    <mergeCell ref="B80:C80"/>
    <mergeCell ref="B81:C81"/>
    <mergeCell ref="B82:W82"/>
    <mergeCell ref="B71:C71"/>
    <mergeCell ref="B60:C60"/>
    <mergeCell ref="B61:W61"/>
    <mergeCell ref="B62:C62"/>
    <mergeCell ref="B63:C63"/>
    <mergeCell ref="B64:C64"/>
    <mergeCell ref="B65:C65"/>
    <mergeCell ref="B66:C66"/>
    <mergeCell ref="B67:C67"/>
    <mergeCell ref="B68:W68"/>
    <mergeCell ref="B69:C69"/>
    <mergeCell ref="B70:C70"/>
    <mergeCell ref="B59:C59"/>
    <mergeCell ref="B48:C48"/>
    <mergeCell ref="B49:C49"/>
    <mergeCell ref="B50:C50"/>
    <mergeCell ref="B51:C51"/>
    <mergeCell ref="B52:C52"/>
    <mergeCell ref="B53:C53"/>
    <mergeCell ref="B54:W54"/>
    <mergeCell ref="B55:C55"/>
    <mergeCell ref="B56:C56"/>
    <mergeCell ref="B57:C57"/>
    <mergeCell ref="B58:C58"/>
    <mergeCell ref="B47:W47"/>
    <mergeCell ref="B36:C36"/>
    <mergeCell ref="B37:C37"/>
    <mergeCell ref="B38:C38"/>
    <mergeCell ref="B39:C39"/>
    <mergeCell ref="B40:W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W26"/>
    <mergeCell ref="B27:C27"/>
    <mergeCell ref="B28:C28"/>
    <mergeCell ref="B29:C29"/>
    <mergeCell ref="B30:C30"/>
    <mergeCell ref="B31:C31"/>
    <mergeCell ref="B32:C32"/>
    <mergeCell ref="B33:W33"/>
    <mergeCell ref="B34:C34"/>
    <mergeCell ref="B23:C23"/>
    <mergeCell ref="B12:W12"/>
    <mergeCell ref="B13:C13"/>
    <mergeCell ref="B14:C14"/>
    <mergeCell ref="B15:C15"/>
    <mergeCell ref="B16:C16"/>
    <mergeCell ref="B17:C17"/>
    <mergeCell ref="B18:C18"/>
    <mergeCell ref="B19:W19"/>
    <mergeCell ref="B20:C20"/>
    <mergeCell ref="B21:C21"/>
    <mergeCell ref="B22:C22"/>
    <mergeCell ref="B11:C11"/>
    <mergeCell ref="B2:W2"/>
    <mergeCell ref="B3:C4"/>
    <mergeCell ref="D3:D4"/>
    <mergeCell ref="E3:E4"/>
    <mergeCell ref="F3:W3"/>
    <mergeCell ref="B5:M5"/>
    <mergeCell ref="N5:W5"/>
    <mergeCell ref="B6:W6"/>
    <mergeCell ref="B7:C7"/>
    <mergeCell ref="B8:C8"/>
    <mergeCell ref="B9:C9"/>
    <mergeCell ref="B10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20E1-F499-4FD9-8326-FFD3C33150C7}">
  <dimension ref="B1:W609"/>
  <sheetViews>
    <sheetView topLeftCell="A61" zoomScale="70" zoomScaleNormal="70" workbookViewId="0">
      <selection activeCell="B5" sqref="B5:M5"/>
    </sheetView>
  </sheetViews>
  <sheetFormatPr baseColWidth="10" defaultRowHeight="15" x14ac:dyDescent="0.25"/>
  <cols>
    <col min="1" max="1" width="4" customWidth="1"/>
    <col min="2" max="2" width="12.28515625" customWidth="1"/>
    <col min="3" max="3" width="19.28515625" customWidth="1"/>
    <col min="4" max="4" width="18" customWidth="1"/>
    <col min="5" max="5" width="9.7109375" customWidth="1"/>
    <col min="6" max="25" width="3.7109375" customWidth="1"/>
  </cols>
  <sheetData>
    <row r="1" spans="2:23" s="1" customFormat="1" ht="15.75" thickBot="1" x14ac:dyDescent="0.3"/>
    <row r="2" spans="2:23" s="1" customFormat="1" ht="27" customHeight="1" thickBot="1" x14ac:dyDescent="0.3">
      <c r="B2" s="275" t="s">
        <v>190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</row>
    <row r="3" spans="2:23" s="5" customFormat="1" ht="30" customHeight="1" x14ac:dyDescent="0.25">
      <c r="B3" s="278" t="s">
        <v>0</v>
      </c>
      <c r="C3" s="279"/>
      <c r="D3" s="279" t="s">
        <v>1</v>
      </c>
      <c r="E3" s="279" t="s">
        <v>5</v>
      </c>
      <c r="F3" s="279" t="s">
        <v>4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82"/>
    </row>
    <row r="4" spans="2:23" s="1" customFormat="1" ht="15.75" thickBot="1" x14ac:dyDescent="0.3">
      <c r="B4" s="280"/>
      <c r="C4" s="281"/>
      <c r="D4" s="281"/>
      <c r="E4" s="281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4">
        <v>18</v>
      </c>
    </row>
    <row r="5" spans="2:23" s="1" customFormat="1" ht="29.25" customHeight="1" thickBot="1" x14ac:dyDescent="0.3">
      <c r="B5" s="283" t="s">
        <v>191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5"/>
      <c r="N5" s="283" t="s">
        <v>186</v>
      </c>
      <c r="O5" s="284"/>
      <c r="P5" s="284"/>
      <c r="Q5" s="284"/>
      <c r="R5" s="284"/>
      <c r="S5" s="284"/>
      <c r="T5" s="284"/>
      <c r="U5" s="284"/>
      <c r="V5" s="284"/>
      <c r="W5" s="285"/>
    </row>
    <row r="6" spans="2:23" s="1" customFormat="1" x14ac:dyDescent="0.25">
      <c r="B6" s="286" t="s">
        <v>162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8"/>
    </row>
    <row r="7" spans="2:23" s="1" customFormat="1" x14ac:dyDescent="0.25">
      <c r="B7" s="302" t="s">
        <v>9</v>
      </c>
      <c r="C7" s="303"/>
      <c r="D7" s="16" t="s">
        <v>2</v>
      </c>
      <c r="E7" s="11">
        <v>2018</v>
      </c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2:23" s="185" customFormat="1" ht="15" customHeight="1" x14ac:dyDescent="0.25">
      <c r="B8" s="297" t="s">
        <v>6</v>
      </c>
      <c r="C8" s="298"/>
      <c r="D8" s="181" t="s">
        <v>2</v>
      </c>
      <c r="E8" s="181">
        <v>2018</v>
      </c>
      <c r="F8" s="2"/>
      <c r="G8" s="19"/>
      <c r="H8" s="19"/>
      <c r="I8" s="2"/>
      <c r="J8" s="2"/>
      <c r="K8" s="2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4"/>
    </row>
    <row r="9" spans="2:23" s="185" customFormat="1" ht="15" customHeight="1" x14ac:dyDescent="0.25">
      <c r="B9" s="295" t="s">
        <v>7</v>
      </c>
      <c r="C9" s="296"/>
      <c r="D9" s="181" t="s">
        <v>2</v>
      </c>
      <c r="E9" s="181">
        <v>2018</v>
      </c>
      <c r="F9" s="19"/>
      <c r="G9" s="19"/>
      <c r="H9" s="2"/>
      <c r="I9" s="2"/>
      <c r="J9" s="2"/>
      <c r="K9" s="2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7"/>
    </row>
    <row r="10" spans="2:23" s="1" customFormat="1" x14ac:dyDescent="0.25">
      <c r="B10" s="291" t="s">
        <v>163</v>
      </c>
      <c r="C10" s="292"/>
      <c r="D10" s="3" t="s">
        <v>3</v>
      </c>
      <c r="E10" s="181">
        <v>2018</v>
      </c>
      <c r="F10" s="188"/>
      <c r="G10" s="188"/>
      <c r="H10" s="189"/>
      <c r="I10" s="189"/>
      <c r="J10" s="189"/>
      <c r="K10" s="189"/>
      <c r="L10" s="189"/>
      <c r="M10" s="189"/>
      <c r="N10" s="188"/>
      <c r="O10" s="188"/>
      <c r="P10" s="188"/>
      <c r="Q10" s="188"/>
      <c r="R10" s="188"/>
      <c r="S10" s="188"/>
      <c r="T10" s="188"/>
      <c r="U10" s="188"/>
      <c r="V10" s="188"/>
      <c r="W10" s="190"/>
    </row>
    <row r="11" spans="2:23" s="1" customFormat="1" ht="15.75" thickBot="1" x14ac:dyDescent="0.3">
      <c r="B11" s="273" t="s">
        <v>8</v>
      </c>
      <c r="C11" s="274"/>
      <c r="D11" s="15" t="s">
        <v>2</v>
      </c>
      <c r="E11" s="9">
        <v>2018</v>
      </c>
      <c r="F11" s="7"/>
      <c r="G11" s="7"/>
      <c r="H11" s="7"/>
      <c r="I11" s="7"/>
      <c r="J11" s="7"/>
      <c r="K11" s="7"/>
      <c r="L11" s="7"/>
      <c r="M11" s="20"/>
      <c r="N11" s="7"/>
      <c r="O11" s="7"/>
      <c r="P11" s="7"/>
      <c r="Q11" s="7"/>
      <c r="R11" s="7"/>
      <c r="S11" s="7"/>
      <c r="T11" s="7"/>
      <c r="U11" s="7"/>
      <c r="V11" s="7"/>
      <c r="W11" s="8"/>
    </row>
    <row r="12" spans="2:23" s="1" customFormat="1" x14ac:dyDescent="0.25">
      <c r="B12" s="286" t="s">
        <v>192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8"/>
    </row>
    <row r="13" spans="2:23" s="1" customFormat="1" x14ac:dyDescent="0.25">
      <c r="B13" s="302" t="s">
        <v>9</v>
      </c>
      <c r="C13" s="303"/>
      <c r="D13" s="16" t="s">
        <v>2</v>
      </c>
      <c r="E13" s="11">
        <v>2019</v>
      </c>
      <c r="F13" s="1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/>
    </row>
    <row r="14" spans="2:23" s="1" customFormat="1" x14ac:dyDescent="0.25">
      <c r="B14" s="297" t="s">
        <v>6</v>
      </c>
      <c r="C14" s="298"/>
      <c r="D14" s="3" t="s">
        <v>2</v>
      </c>
      <c r="E14" s="4">
        <v>2019</v>
      </c>
      <c r="F14" s="2"/>
      <c r="G14" s="19"/>
      <c r="H14" s="19"/>
      <c r="I14" s="2"/>
      <c r="J14" s="2"/>
      <c r="K14" s="2"/>
      <c r="L14" s="181"/>
      <c r="M14" s="181"/>
      <c r="N14" s="2"/>
      <c r="O14" s="2"/>
      <c r="P14" s="2"/>
      <c r="Q14" s="2"/>
      <c r="R14" s="2"/>
      <c r="S14" s="2"/>
      <c r="T14" s="2"/>
      <c r="U14" s="2"/>
      <c r="V14" s="2"/>
      <c r="W14" s="6"/>
    </row>
    <row r="15" spans="2:23" s="1" customFormat="1" x14ac:dyDescent="0.25">
      <c r="B15" s="295" t="s">
        <v>7</v>
      </c>
      <c r="C15" s="296"/>
      <c r="D15" s="3" t="s">
        <v>2</v>
      </c>
      <c r="E15" s="4">
        <v>2020</v>
      </c>
      <c r="F15" s="19"/>
      <c r="G15" s="19"/>
      <c r="H15" s="2"/>
      <c r="I15" s="2"/>
      <c r="J15" s="2"/>
      <c r="K15" s="2"/>
      <c r="L15" s="186"/>
      <c r="M15" s="186"/>
      <c r="N15" s="2"/>
      <c r="O15" s="2"/>
      <c r="P15" s="2"/>
      <c r="Q15" s="2"/>
      <c r="R15" s="2"/>
      <c r="S15" s="2"/>
      <c r="T15" s="2"/>
      <c r="U15" s="2"/>
      <c r="V15" s="2"/>
      <c r="W15" s="6"/>
    </row>
    <row r="16" spans="2:23" s="1" customFormat="1" x14ac:dyDescent="0.25">
      <c r="B16" s="291" t="s">
        <v>163</v>
      </c>
      <c r="C16" s="292"/>
      <c r="D16" s="3" t="s">
        <v>3</v>
      </c>
      <c r="E16" s="191">
        <v>2020</v>
      </c>
      <c r="F16" s="188"/>
      <c r="G16" s="188"/>
      <c r="H16" s="189"/>
      <c r="I16" s="189"/>
      <c r="J16" s="189"/>
      <c r="K16" s="189"/>
      <c r="L16" s="189"/>
      <c r="M16" s="189"/>
      <c r="N16" s="188"/>
      <c r="O16" s="188"/>
      <c r="P16" s="188"/>
      <c r="Q16" s="188"/>
      <c r="R16" s="188"/>
      <c r="S16" s="188"/>
      <c r="T16" s="188"/>
      <c r="U16" s="188"/>
      <c r="V16" s="188"/>
      <c r="W16" s="190"/>
    </row>
    <row r="17" spans="2:23" s="1" customFormat="1" ht="15.75" thickBot="1" x14ac:dyDescent="0.3">
      <c r="B17" s="273" t="s">
        <v>8</v>
      </c>
      <c r="C17" s="274"/>
      <c r="D17" s="15" t="s">
        <v>2</v>
      </c>
      <c r="E17" s="9">
        <v>2020</v>
      </c>
      <c r="F17" s="7"/>
      <c r="G17" s="7"/>
      <c r="H17" s="7"/>
      <c r="I17" s="7"/>
      <c r="J17" s="7"/>
      <c r="K17" s="7"/>
      <c r="L17" s="7"/>
      <c r="M17" s="20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2:23" s="1" customFormat="1" x14ac:dyDescent="0.25">
      <c r="B18" s="286" t="s">
        <v>193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8"/>
    </row>
    <row r="19" spans="2:23" s="1" customFormat="1" x14ac:dyDescent="0.25">
      <c r="B19" s="302" t="s">
        <v>9</v>
      </c>
      <c r="C19" s="303"/>
      <c r="D19" s="16" t="s">
        <v>2</v>
      </c>
      <c r="E19" s="11">
        <v>2020</v>
      </c>
      <c r="F19" s="1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</row>
    <row r="20" spans="2:23" s="1" customFormat="1" x14ac:dyDescent="0.25">
      <c r="B20" s="297" t="s">
        <v>6</v>
      </c>
      <c r="C20" s="298"/>
      <c r="D20" s="3" t="s">
        <v>2</v>
      </c>
      <c r="E20" s="4">
        <v>2020</v>
      </c>
      <c r="F20" s="2"/>
      <c r="G20" s="19"/>
      <c r="H20" s="19"/>
      <c r="I20" s="2"/>
      <c r="J20" s="2"/>
      <c r="K20" s="2"/>
      <c r="L20" s="181"/>
      <c r="M20" s="181"/>
      <c r="N20" s="2"/>
      <c r="O20" s="2"/>
      <c r="P20" s="2"/>
      <c r="Q20" s="2"/>
      <c r="R20" s="2"/>
      <c r="S20" s="2"/>
      <c r="T20" s="2"/>
      <c r="U20" s="2"/>
      <c r="V20" s="2"/>
      <c r="W20" s="6"/>
    </row>
    <row r="21" spans="2:23" s="1" customFormat="1" x14ac:dyDescent="0.25">
      <c r="B21" s="295" t="s">
        <v>7</v>
      </c>
      <c r="C21" s="296"/>
      <c r="D21" s="3" t="s">
        <v>2</v>
      </c>
      <c r="E21" s="4">
        <v>2021</v>
      </c>
      <c r="F21" s="19"/>
      <c r="G21" s="19"/>
      <c r="H21" s="2"/>
      <c r="I21" s="2"/>
      <c r="J21" s="2"/>
      <c r="K21" s="2"/>
      <c r="L21" s="186"/>
      <c r="M21" s="186"/>
      <c r="N21" s="2"/>
      <c r="O21" s="2"/>
      <c r="P21" s="2"/>
      <c r="Q21" s="2"/>
      <c r="R21" s="2"/>
      <c r="S21" s="2"/>
      <c r="T21" s="2"/>
      <c r="U21" s="2"/>
      <c r="V21" s="2"/>
      <c r="W21" s="6"/>
    </row>
    <row r="22" spans="2:23" s="1" customFormat="1" x14ac:dyDescent="0.25">
      <c r="B22" s="291" t="s">
        <v>163</v>
      </c>
      <c r="C22" s="292"/>
      <c r="D22" s="3" t="s">
        <v>3</v>
      </c>
      <c r="E22" s="191">
        <v>2021</v>
      </c>
      <c r="F22" s="188"/>
      <c r="G22" s="188"/>
      <c r="H22" s="189"/>
      <c r="I22" s="189"/>
      <c r="J22" s="189"/>
      <c r="K22" s="189"/>
      <c r="L22" s="189"/>
      <c r="M22" s="189"/>
      <c r="N22" s="188"/>
      <c r="O22" s="188"/>
      <c r="P22" s="188"/>
      <c r="Q22" s="188"/>
      <c r="R22" s="188"/>
      <c r="S22" s="188"/>
      <c r="T22" s="188"/>
      <c r="U22" s="188"/>
      <c r="V22" s="188"/>
      <c r="W22" s="190"/>
    </row>
    <row r="23" spans="2:23" s="1" customFormat="1" ht="15.75" thickBot="1" x14ac:dyDescent="0.3">
      <c r="B23" s="273" t="s">
        <v>8</v>
      </c>
      <c r="C23" s="274"/>
      <c r="D23" s="15" t="s">
        <v>2</v>
      </c>
      <c r="E23" s="9">
        <v>2021</v>
      </c>
      <c r="F23" s="7"/>
      <c r="G23" s="7"/>
      <c r="H23" s="7"/>
      <c r="I23" s="7"/>
      <c r="J23" s="7"/>
      <c r="K23" s="7"/>
      <c r="L23" s="7"/>
      <c r="M23" s="20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2:23" s="1" customFormat="1" ht="15" customHeight="1" x14ac:dyDescent="0.25">
      <c r="B24" s="286" t="s">
        <v>194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8"/>
    </row>
    <row r="25" spans="2:23" s="1" customFormat="1" x14ac:dyDescent="0.25">
      <c r="B25" s="302" t="s">
        <v>9</v>
      </c>
      <c r="C25" s="303"/>
      <c r="D25" s="16" t="s">
        <v>2</v>
      </c>
      <c r="E25" s="11">
        <v>201</v>
      </c>
      <c r="F25" s="18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2"/>
    </row>
    <row r="26" spans="2:23" s="1" customFormat="1" x14ac:dyDescent="0.25">
      <c r="B26" s="297" t="s">
        <v>6</v>
      </c>
      <c r="C26" s="298"/>
      <c r="D26" s="3" t="s">
        <v>2</v>
      </c>
      <c r="E26" s="4">
        <v>2021</v>
      </c>
      <c r="F26" s="2"/>
      <c r="G26" s="19"/>
      <c r="H26" s="19"/>
      <c r="I26" s="2"/>
      <c r="J26" s="2"/>
      <c r="K26" s="2"/>
      <c r="L26" s="181"/>
      <c r="M26" s="181"/>
      <c r="N26" s="2"/>
      <c r="O26" s="2"/>
      <c r="P26" s="2"/>
      <c r="Q26" s="2"/>
      <c r="R26" s="2"/>
      <c r="S26" s="2"/>
      <c r="T26" s="2"/>
      <c r="U26" s="2"/>
      <c r="V26" s="2"/>
      <c r="W26" s="6"/>
    </row>
    <row r="27" spans="2:23" s="1" customFormat="1" x14ac:dyDescent="0.25">
      <c r="B27" s="295" t="s">
        <v>7</v>
      </c>
      <c r="C27" s="296"/>
      <c r="D27" s="3" t="s">
        <v>2</v>
      </c>
      <c r="E27" s="4">
        <v>2022</v>
      </c>
      <c r="F27" s="19"/>
      <c r="G27" s="19"/>
      <c r="H27" s="2"/>
      <c r="I27" s="2"/>
      <c r="J27" s="2"/>
      <c r="K27" s="2"/>
      <c r="L27" s="186"/>
      <c r="M27" s="186"/>
      <c r="N27" s="2"/>
      <c r="O27" s="2"/>
      <c r="P27" s="2"/>
      <c r="Q27" s="2"/>
      <c r="R27" s="2"/>
      <c r="S27" s="2"/>
      <c r="T27" s="2"/>
      <c r="U27" s="2"/>
      <c r="V27" s="2"/>
      <c r="W27" s="6"/>
    </row>
    <row r="28" spans="2:23" s="1" customFormat="1" x14ac:dyDescent="0.25">
      <c r="B28" s="291" t="s">
        <v>163</v>
      </c>
      <c r="C28" s="292"/>
      <c r="D28" s="3" t="s">
        <v>3</v>
      </c>
      <c r="E28" s="191">
        <v>2022</v>
      </c>
      <c r="F28" s="188"/>
      <c r="G28" s="188"/>
      <c r="H28" s="189"/>
      <c r="I28" s="189"/>
      <c r="J28" s="189"/>
      <c r="K28" s="189"/>
      <c r="L28" s="189"/>
      <c r="M28" s="189"/>
      <c r="N28" s="188"/>
      <c r="O28" s="188"/>
      <c r="P28" s="188"/>
      <c r="Q28" s="188"/>
      <c r="R28" s="188"/>
      <c r="S28" s="188"/>
      <c r="T28" s="188"/>
      <c r="U28" s="188"/>
      <c r="V28" s="188"/>
      <c r="W28" s="190"/>
    </row>
    <row r="29" spans="2:23" s="1" customFormat="1" ht="15.75" thickBot="1" x14ac:dyDescent="0.3">
      <c r="B29" s="273" t="s">
        <v>8</v>
      </c>
      <c r="C29" s="274"/>
      <c r="D29" s="15" t="s">
        <v>2</v>
      </c>
      <c r="E29" s="9">
        <v>2022</v>
      </c>
      <c r="F29" s="7"/>
      <c r="G29" s="7"/>
      <c r="H29" s="7"/>
      <c r="I29" s="7"/>
      <c r="J29" s="7"/>
      <c r="K29" s="7"/>
      <c r="L29" s="7"/>
      <c r="M29" s="20"/>
      <c r="N29" s="7"/>
      <c r="O29" s="7"/>
      <c r="P29" s="7"/>
      <c r="Q29" s="7"/>
      <c r="R29" s="7"/>
      <c r="S29" s="7"/>
      <c r="T29" s="7"/>
      <c r="U29" s="7"/>
      <c r="V29" s="7"/>
      <c r="W29" s="8"/>
    </row>
    <row r="30" spans="2:23" s="1" customFormat="1" ht="15" customHeight="1" x14ac:dyDescent="0.25">
      <c r="B30" s="286" t="s">
        <v>195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8"/>
    </row>
    <row r="31" spans="2:23" s="1" customFormat="1" x14ac:dyDescent="0.25">
      <c r="B31" s="302" t="s">
        <v>9</v>
      </c>
      <c r="C31" s="303"/>
      <c r="D31" s="16" t="s">
        <v>2</v>
      </c>
      <c r="E31" s="11">
        <v>2022</v>
      </c>
      <c r="F31" s="1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</row>
    <row r="32" spans="2:23" s="1" customFormat="1" x14ac:dyDescent="0.25">
      <c r="B32" s="297" t="s">
        <v>6</v>
      </c>
      <c r="C32" s="298"/>
      <c r="D32" s="3" t="s">
        <v>2</v>
      </c>
      <c r="E32" s="4">
        <v>2022</v>
      </c>
      <c r="F32" s="2"/>
      <c r="G32" s="19"/>
      <c r="H32" s="19"/>
      <c r="I32" s="2"/>
      <c r="J32" s="2"/>
      <c r="K32" s="2"/>
      <c r="L32" s="181"/>
      <c r="M32" s="181"/>
      <c r="N32" s="2"/>
      <c r="O32" s="2"/>
      <c r="P32" s="2"/>
      <c r="Q32" s="2"/>
      <c r="R32" s="2"/>
      <c r="S32" s="2"/>
      <c r="T32" s="2"/>
      <c r="U32" s="2"/>
      <c r="V32" s="2"/>
      <c r="W32" s="6"/>
    </row>
    <row r="33" spans="2:23" s="1" customFormat="1" x14ac:dyDescent="0.25">
      <c r="B33" s="295" t="s">
        <v>7</v>
      </c>
      <c r="C33" s="296"/>
      <c r="D33" s="3" t="s">
        <v>2</v>
      </c>
      <c r="E33" s="4">
        <v>2023</v>
      </c>
      <c r="F33" s="19"/>
      <c r="G33" s="19"/>
      <c r="H33" s="2"/>
      <c r="I33" s="2"/>
      <c r="J33" s="2"/>
      <c r="K33" s="2"/>
      <c r="L33" s="186"/>
      <c r="M33" s="186"/>
      <c r="N33" s="2"/>
      <c r="O33" s="2"/>
      <c r="P33" s="2"/>
      <c r="Q33" s="2"/>
      <c r="R33" s="2"/>
      <c r="S33" s="2"/>
      <c r="T33" s="2"/>
      <c r="U33" s="2"/>
      <c r="V33" s="2"/>
      <c r="W33" s="6"/>
    </row>
    <row r="34" spans="2:23" s="1" customFormat="1" x14ac:dyDescent="0.25">
      <c r="B34" s="291" t="s">
        <v>163</v>
      </c>
      <c r="C34" s="292"/>
      <c r="D34" s="3" t="s">
        <v>3</v>
      </c>
      <c r="E34" s="191">
        <v>2023</v>
      </c>
      <c r="F34" s="188"/>
      <c r="G34" s="188"/>
      <c r="H34" s="189"/>
      <c r="I34" s="189"/>
      <c r="J34" s="189"/>
      <c r="K34" s="189"/>
      <c r="L34" s="189"/>
      <c r="M34" s="189"/>
      <c r="N34" s="188"/>
      <c r="O34" s="188"/>
      <c r="P34" s="188"/>
      <c r="Q34" s="188"/>
      <c r="R34" s="188"/>
      <c r="S34" s="188"/>
      <c r="T34" s="188"/>
      <c r="U34" s="188"/>
      <c r="V34" s="188"/>
      <c r="W34" s="190"/>
    </row>
    <row r="35" spans="2:23" s="1" customFormat="1" ht="15.75" thickBot="1" x14ac:dyDescent="0.3">
      <c r="B35" s="273" t="s">
        <v>8</v>
      </c>
      <c r="C35" s="274"/>
      <c r="D35" s="15" t="s">
        <v>2</v>
      </c>
      <c r="E35" s="9">
        <v>2023</v>
      </c>
      <c r="F35" s="7"/>
      <c r="G35" s="7"/>
      <c r="H35" s="7"/>
      <c r="I35" s="7"/>
      <c r="J35" s="7"/>
      <c r="K35" s="7"/>
      <c r="L35" s="7"/>
      <c r="M35" s="20"/>
      <c r="N35" s="7"/>
      <c r="O35" s="7"/>
      <c r="P35" s="7"/>
      <c r="Q35" s="7"/>
      <c r="R35" s="7"/>
      <c r="S35" s="7"/>
      <c r="T35" s="7"/>
      <c r="U35" s="7"/>
      <c r="V35" s="7"/>
      <c r="W35" s="8"/>
    </row>
    <row r="36" spans="2:23" s="1" customFormat="1" ht="15" customHeight="1" x14ac:dyDescent="0.25">
      <c r="B36" s="286" t="s">
        <v>196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8"/>
    </row>
    <row r="37" spans="2:23" s="1" customFormat="1" x14ac:dyDescent="0.25">
      <c r="B37" s="302" t="s">
        <v>9</v>
      </c>
      <c r="C37" s="303"/>
      <c r="D37" s="16" t="s">
        <v>2</v>
      </c>
      <c r="E37" s="11">
        <v>2023</v>
      </c>
      <c r="F37" s="1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</row>
    <row r="38" spans="2:23" s="1" customFormat="1" x14ac:dyDescent="0.25">
      <c r="B38" s="297" t="s">
        <v>6</v>
      </c>
      <c r="C38" s="298"/>
      <c r="D38" s="3" t="s">
        <v>2</v>
      </c>
      <c r="E38" s="4">
        <v>2023</v>
      </c>
      <c r="F38" s="2"/>
      <c r="G38" s="19"/>
      <c r="H38" s="19"/>
      <c r="I38" s="2"/>
      <c r="J38" s="2"/>
      <c r="K38" s="2"/>
      <c r="L38" s="181"/>
      <c r="M38" s="181"/>
      <c r="N38" s="2"/>
      <c r="O38" s="2"/>
      <c r="P38" s="2"/>
      <c r="Q38" s="2"/>
      <c r="R38" s="2"/>
      <c r="S38" s="2"/>
      <c r="T38" s="2"/>
      <c r="U38" s="2"/>
      <c r="V38" s="2"/>
      <c r="W38" s="6"/>
    </row>
    <row r="39" spans="2:23" s="1" customFormat="1" x14ac:dyDescent="0.25">
      <c r="B39" s="295" t="s">
        <v>7</v>
      </c>
      <c r="C39" s="296"/>
      <c r="D39" s="3" t="s">
        <v>2</v>
      </c>
      <c r="E39" s="4">
        <v>2024</v>
      </c>
      <c r="F39" s="19"/>
      <c r="G39" s="19"/>
      <c r="H39" s="2"/>
      <c r="I39" s="2"/>
      <c r="J39" s="2"/>
      <c r="K39" s="2"/>
      <c r="L39" s="186"/>
      <c r="M39" s="186"/>
      <c r="N39" s="2"/>
      <c r="O39" s="2"/>
      <c r="P39" s="2"/>
      <c r="Q39" s="2"/>
      <c r="R39" s="2"/>
      <c r="S39" s="2"/>
      <c r="T39" s="2"/>
      <c r="U39" s="2"/>
      <c r="V39" s="2"/>
      <c r="W39" s="6"/>
    </row>
    <row r="40" spans="2:23" s="1" customFormat="1" x14ac:dyDescent="0.25">
      <c r="B40" s="291" t="s">
        <v>163</v>
      </c>
      <c r="C40" s="292"/>
      <c r="D40" s="3" t="s">
        <v>3</v>
      </c>
      <c r="E40" s="191">
        <v>2024</v>
      </c>
      <c r="F40" s="188"/>
      <c r="G40" s="188"/>
      <c r="H40" s="189"/>
      <c r="I40" s="189"/>
      <c r="J40" s="189"/>
      <c r="K40" s="189"/>
      <c r="L40" s="189"/>
      <c r="M40" s="189"/>
      <c r="N40" s="188"/>
      <c r="O40" s="188"/>
      <c r="P40" s="188"/>
      <c r="Q40" s="188"/>
      <c r="R40" s="188"/>
      <c r="S40" s="188"/>
      <c r="T40" s="188"/>
      <c r="U40" s="188"/>
      <c r="V40" s="188"/>
      <c r="W40" s="190"/>
    </row>
    <row r="41" spans="2:23" s="1" customFormat="1" ht="15.75" thickBot="1" x14ac:dyDescent="0.3">
      <c r="B41" s="273" t="s">
        <v>8</v>
      </c>
      <c r="C41" s="274"/>
      <c r="D41" s="15" t="s">
        <v>2</v>
      </c>
      <c r="E41" s="9">
        <v>2024</v>
      </c>
      <c r="F41" s="7"/>
      <c r="G41" s="7"/>
      <c r="H41" s="7"/>
      <c r="I41" s="7"/>
      <c r="J41" s="7"/>
      <c r="K41" s="7"/>
      <c r="L41" s="7"/>
      <c r="M41" s="20"/>
      <c r="N41" s="7"/>
      <c r="O41" s="7"/>
      <c r="P41" s="7"/>
      <c r="Q41" s="7"/>
      <c r="R41" s="7"/>
      <c r="S41" s="7"/>
      <c r="T41" s="7"/>
      <c r="U41" s="7"/>
      <c r="V41" s="7"/>
      <c r="W41" s="8"/>
    </row>
    <row r="42" spans="2:23" s="1" customFormat="1" ht="15" customHeight="1" x14ac:dyDescent="0.25">
      <c r="B42" s="286" t="s">
        <v>197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8"/>
    </row>
    <row r="43" spans="2:23" s="1" customFormat="1" x14ac:dyDescent="0.25">
      <c r="B43" s="302" t="s">
        <v>9</v>
      </c>
      <c r="C43" s="303"/>
      <c r="D43" s="16" t="s">
        <v>2</v>
      </c>
      <c r="E43" s="11">
        <v>2024</v>
      </c>
      <c r="F43" s="1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2"/>
    </row>
    <row r="44" spans="2:23" s="1" customFormat="1" x14ac:dyDescent="0.25">
      <c r="B44" s="297" t="s">
        <v>6</v>
      </c>
      <c r="C44" s="298"/>
      <c r="D44" s="3" t="s">
        <v>2</v>
      </c>
      <c r="E44" s="4">
        <v>2024</v>
      </c>
      <c r="F44" s="2"/>
      <c r="G44" s="19"/>
      <c r="H44" s="19"/>
      <c r="I44" s="2"/>
      <c r="J44" s="2"/>
      <c r="K44" s="2"/>
      <c r="L44" s="181"/>
      <c r="M44" s="181"/>
      <c r="N44" s="2"/>
      <c r="O44" s="2"/>
      <c r="P44" s="2"/>
      <c r="Q44" s="2"/>
      <c r="R44" s="2"/>
      <c r="S44" s="2"/>
      <c r="T44" s="2"/>
      <c r="U44" s="2"/>
      <c r="V44" s="2"/>
      <c r="W44" s="6"/>
    </row>
    <row r="45" spans="2:23" s="1" customFormat="1" x14ac:dyDescent="0.25">
      <c r="B45" s="295" t="s">
        <v>7</v>
      </c>
      <c r="C45" s="296"/>
      <c r="D45" s="3" t="s">
        <v>2</v>
      </c>
      <c r="E45" s="4">
        <v>2025</v>
      </c>
      <c r="F45" s="19"/>
      <c r="G45" s="19"/>
      <c r="H45" s="2"/>
      <c r="I45" s="2"/>
      <c r="J45" s="2"/>
      <c r="K45" s="2"/>
      <c r="L45" s="186"/>
      <c r="M45" s="186"/>
      <c r="N45" s="2"/>
      <c r="O45" s="2"/>
      <c r="P45" s="2"/>
      <c r="Q45" s="2"/>
      <c r="R45" s="2"/>
      <c r="S45" s="2"/>
      <c r="T45" s="2"/>
      <c r="U45" s="2"/>
      <c r="V45" s="2"/>
      <c r="W45" s="6"/>
    </row>
    <row r="46" spans="2:23" s="1" customFormat="1" x14ac:dyDescent="0.25">
      <c r="B46" s="291" t="s">
        <v>163</v>
      </c>
      <c r="C46" s="292"/>
      <c r="D46" s="3" t="s">
        <v>3</v>
      </c>
      <c r="E46" s="191">
        <v>2025</v>
      </c>
      <c r="F46" s="188"/>
      <c r="G46" s="188"/>
      <c r="H46" s="189"/>
      <c r="I46" s="189"/>
      <c r="J46" s="189"/>
      <c r="K46" s="189"/>
      <c r="L46" s="189"/>
      <c r="M46" s="189"/>
      <c r="N46" s="188"/>
      <c r="O46" s="188"/>
      <c r="P46" s="188"/>
      <c r="Q46" s="188"/>
      <c r="R46" s="188"/>
      <c r="S46" s="188"/>
      <c r="T46" s="188"/>
      <c r="U46" s="188"/>
      <c r="V46" s="188"/>
      <c r="W46" s="190"/>
    </row>
    <row r="47" spans="2:23" s="1" customFormat="1" ht="15.75" thickBot="1" x14ac:dyDescent="0.3">
      <c r="B47" s="273" t="s">
        <v>8</v>
      </c>
      <c r="C47" s="274"/>
      <c r="D47" s="15" t="s">
        <v>2</v>
      </c>
      <c r="E47" s="9">
        <v>2025</v>
      </c>
      <c r="F47" s="7"/>
      <c r="G47" s="7"/>
      <c r="H47" s="7"/>
      <c r="I47" s="7"/>
      <c r="J47" s="7"/>
      <c r="K47" s="7"/>
      <c r="L47" s="7"/>
      <c r="M47" s="20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2:23" s="1" customFormat="1" ht="15" customHeight="1" x14ac:dyDescent="0.25">
      <c r="B48" s="286" t="s">
        <v>198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8"/>
    </row>
    <row r="49" spans="2:23" s="1" customFormat="1" x14ac:dyDescent="0.25">
      <c r="B49" s="302" t="s">
        <v>9</v>
      </c>
      <c r="C49" s="303"/>
      <c r="D49" s="16" t="s">
        <v>2</v>
      </c>
      <c r="E49" s="11">
        <v>2025</v>
      </c>
      <c r="F49" s="1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2"/>
    </row>
    <row r="50" spans="2:23" s="1" customFormat="1" x14ac:dyDescent="0.25">
      <c r="B50" s="297" t="s">
        <v>6</v>
      </c>
      <c r="C50" s="298"/>
      <c r="D50" s="3" t="s">
        <v>2</v>
      </c>
      <c r="E50" s="4">
        <v>2025</v>
      </c>
      <c r="F50" s="2"/>
      <c r="G50" s="19"/>
      <c r="H50" s="19"/>
      <c r="I50" s="2"/>
      <c r="J50" s="2"/>
      <c r="K50" s="2"/>
      <c r="L50" s="181"/>
      <c r="M50" s="181"/>
      <c r="N50" s="2"/>
      <c r="O50" s="2"/>
      <c r="P50" s="2"/>
      <c r="Q50" s="2"/>
      <c r="R50" s="2"/>
      <c r="S50" s="2"/>
      <c r="T50" s="2"/>
      <c r="U50" s="2"/>
      <c r="V50" s="2"/>
      <c r="W50" s="6"/>
    </row>
    <row r="51" spans="2:23" s="1" customFormat="1" x14ac:dyDescent="0.25">
      <c r="B51" s="295" t="s">
        <v>7</v>
      </c>
      <c r="C51" s="296"/>
      <c r="D51" s="3" t="s">
        <v>2</v>
      </c>
      <c r="E51" s="4">
        <v>2026</v>
      </c>
      <c r="F51" s="19"/>
      <c r="G51" s="19"/>
      <c r="H51" s="2"/>
      <c r="I51" s="2"/>
      <c r="J51" s="2"/>
      <c r="K51" s="2"/>
      <c r="L51" s="186"/>
      <c r="M51" s="186"/>
      <c r="N51" s="2"/>
      <c r="O51" s="2"/>
      <c r="P51" s="2"/>
      <c r="Q51" s="2"/>
      <c r="R51" s="2"/>
      <c r="S51" s="2"/>
      <c r="T51" s="2"/>
      <c r="U51" s="2"/>
      <c r="V51" s="2"/>
      <c r="W51" s="6"/>
    </row>
    <row r="52" spans="2:23" s="1" customFormat="1" x14ac:dyDescent="0.25">
      <c r="B52" s="291" t="s">
        <v>163</v>
      </c>
      <c r="C52" s="292"/>
      <c r="D52" s="3" t="s">
        <v>3</v>
      </c>
      <c r="E52" s="191">
        <v>2026</v>
      </c>
      <c r="F52" s="188"/>
      <c r="G52" s="188"/>
      <c r="H52" s="189"/>
      <c r="I52" s="189"/>
      <c r="J52" s="189"/>
      <c r="K52" s="189"/>
      <c r="L52" s="189"/>
      <c r="M52" s="189"/>
      <c r="N52" s="188"/>
      <c r="O52" s="188"/>
      <c r="P52" s="188"/>
      <c r="Q52" s="188"/>
      <c r="R52" s="188"/>
      <c r="S52" s="188"/>
      <c r="T52" s="188"/>
      <c r="U52" s="188"/>
      <c r="V52" s="188"/>
      <c r="W52" s="190"/>
    </row>
    <row r="53" spans="2:23" s="1" customFormat="1" ht="15.75" thickBot="1" x14ac:dyDescent="0.3">
      <c r="B53" s="273" t="s">
        <v>8</v>
      </c>
      <c r="C53" s="274"/>
      <c r="D53" s="15" t="s">
        <v>2</v>
      </c>
      <c r="E53" s="9">
        <v>2026</v>
      </c>
      <c r="F53" s="7"/>
      <c r="G53" s="7"/>
      <c r="H53" s="7"/>
      <c r="I53" s="7"/>
      <c r="J53" s="7"/>
      <c r="K53" s="7"/>
      <c r="L53" s="7"/>
      <c r="M53" s="20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2:23" s="1" customFormat="1" ht="15" customHeight="1" x14ac:dyDescent="0.25">
      <c r="B54" s="286" t="s">
        <v>199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8"/>
    </row>
    <row r="55" spans="2:23" s="1" customFormat="1" x14ac:dyDescent="0.25">
      <c r="B55" s="302" t="s">
        <v>9</v>
      </c>
      <c r="C55" s="303"/>
      <c r="D55" s="16" t="s">
        <v>2</v>
      </c>
      <c r="E55" s="11">
        <v>2026</v>
      </c>
      <c r="F55" s="1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2"/>
    </row>
    <row r="56" spans="2:23" s="1" customFormat="1" x14ac:dyDescent="0.25">
      <c r="B56" s="297" t="s">
        <v>6</v>
      </c>
      <c r="C56" s="298"/>
      <c r="D56" s="3" t="s">
        <v>2</v>
      </c>
      <c r="E56" s="4">
        <v>2026</v>
      </c>
      <c r="F56" s="2"/>
      <c r="G56" s="19"/>
      <c r="H56" s="19"/>
      <c r="I56" s="2"/>
      <c r="J56" s="2"/>
      <c r="K56" s="2"/>
      <c r="L56" s="181"/>
      <c r="M56" s="181"/>
      <c r="N56" s="2"/>
      <c r="O56" s="2"/>
      <c r="P56" s="2"/>
      <c r="Q56" s="2"/>
      <c r="R56" s="2"/>
      <c r="S56" s="2"/>
      <c r="T56" s="2"/>
      <c r="U56" s="2"/>
      <c r="V56" s="2"/>
      <c r="W56" s="6"/>
    </row>
    <row r="57" spans="2:23" s="1" customFormat="1" x14ac:dyDescent="0.25">
      <c r="B57" s="295" t="s">
        <v>7</v>
      </c>
      <c r="C57" s="296"/>
      <c r="D57" s="3" t="s">
        <v>2</v>
      </c>
      <c r="E57" s="4">
        <v>2027</v>
      </c>
      <c r="F57" s="19"/>
      <c r="G57" s="19"/>
      <c r="H57" s="2"/>
      <c r="I57" s="2"/>
      <c r="J57" s="2"/>
      <c r="K57" s="2"/>
      <c r="L57" s="186"/>
      <c r="M57" s="186"/>
      <c r="N57" s="2"/>
      <c r="O57" s="2"/>
      <c r="P57" s="2"/>
      <c r="Q57" s="2"/>
      <c r="R57" s="2"/>
      <c r="S57" s="2"/>
      <c r="T57" s="2"/>
      <c r="U57" s="2"/>
      <c r="V57" s="2"/>
      <c r="W57" s="6"/>
    </row>
    <row r="58" spans="2:23" s="1" customFormat="1" x14ac:dyDescent="0.25">
      <c r="B58" s="291" t="s">
        <v>163</v>
      </c>
      <c r="C58" s="292"/>
      <c r="D58" s="3" t="s">
        <v>3</v>
      </c>
      <c r="E58" s="191">
        <v>2027</v>
      </c>
      <c r="F58" s="188"/>
      <c r="G58" s="188"/>
      <c r="H58" s="189"/>
      <c r="I58" s="189"/>
      <c r="J58" s="189"/>
      <c r="K58" s="189"/>
      <c r="L58" s="189"/>
      <c r="M58" s="189"/>
      <c r="N58" s="188"/>
      <c r="O58" s="188"/>
      <c r="P58" s="188"/>
      <c r="Q58" s="188"/>
      <c r="R58" s="188"/>
      <c r="S58" s="188"/>
      <c r="T58" s="188"/>
      <c r="U58" s="188"/>
      <c r="V58" s="188"/>
      <c r="W58" s="190"/>
    </row>
    <row r="59" spans="2:23" s="1" customFormat="1" ht="15.75" thickBot="1" x14ac:dyDescent="0.3">
      <c r="B59" s="273" t="s">
        <v>8</v>
      </c>
      <c r="C59" s="274"/>
      <c r="D59" s="15" t="s">
        <v>2</v>
      </c>
      <c r="E59" s="9">
        <v>2027</v>
      </c>
      <c r="F59" s="7"/>
      <c r="G59" s="7"/>
      <c r="H59" s="7"/>
      <c r="I59" s="7"/>
      <c r="J59" s="7"/>
      <c r="K59" s="7"/>
      <c r="L59" s="7"/>
      <c r="M59" s="20"/>
      <c r="N59" s="7"/>
      <c r="O59" s="7"/>
      <c r="P59" s="7"/>
      <c r="Q59" s="7"/>
      <c r="R59" s="7"/>
      <c r="S59" s="7"/>
      <c r="T59" s="7"/>
      <c r="U59" s="7"/>
      <c r="V59" s="7"/>
      <c r="W59" s="8"/>
    </row>
    <row r="60" spans="2:23" s="1" customFormat="1" ht="15" customHeight="1" x14ac:dyDescent="0.25">
      <c r="B60" s="286" t="s">
        <v>200</v>
      </c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8"/>
    </row>
    <row r="61" spans="2:23" s="1" customFormat="1" x14ac:dyDescent="0.25">
      <c r="B61" s="302" t="s">
        <v>9</v>
      </c>
      <c r="C61" s="303"/>
      <c r="D61" s="16" t="s">
        <v>2</v>
      </c>
      <c r="E61" s="11">
        <v>2027</v>
      </c>
      <c r="F61" s="18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2"/>
    </row>
    <row r="62" spans="2:23" s="1" customFormat="1" x14ac:dyDescent="0.25">
      <c r="B62" s="297" t="s">
        <v>6</v>
      </c>
      <c r="C62" s="298"/>
      <c r="D62" s="3" t="s">
        <v>2</v>
      </c>
      <c r="E62" s="4">
        <v>2027</v>
      </c>
      <c r="F62" s="2"/>
      <c r="G62" s="19"/>
      <c r="H62" s="19"/>
      <c r="I62" s="2"/>
      <c r="J62" s="2"/>
      <c r="K62" s="2"/>
      <c r="L62" s="181"/>
      <c r="M62" s="181"/>
      <c r="N62" s="2"/>
      <c r="O62" s="2"/>
      <c r="P62" s="2"/>
      <c r="Q62" s="2"/>
      <c r="R62" s="2"/>
      <c r="S62" s="2"/>
      <c r="T62" s="2"/>
      <c r="U62" s="2"/>
      <c r="V62" s="2"/>
      <c r="W62" s="6"/>
    </row>
    <row r="63" spans="2:23" s="1" customFormat="1" x14ac:dyDescent="0.25">
      <c r="B63" s="295" t="s">
        <v>7</v>
      </c>
      <c r="C63" s="296"/>
      <c r="D63" s="3" t="s">
        <v>2</v>
      </c>
      <c r="E63" s="4">
        <v>2028</v>
      </c>
      <c r="F63" s="19"/>
      <c r="G63" s="19"/>
      <c r="H63" s="2"/>
      <c r="I63" s="2"/>
      <c r="J63" s="2"/>
      <c r="K63" s="2"/>
      <c r="L63" s="186"/>
      <c r="M63" s="186"/>
      <c r="N63" s="2"/>
      <c r="O63" s="2"/>
      <c r="P63" s="2"/>
      <c r="Q63" s="2"/>
      <c r="R63" s="2"/>
      <c r="S63" s="2"/>
      <c r="T63" s="2"/>
      <c r="U63" s="2"/>
      <c r="V63" s="2"/>
      <c r="W63" s="6"/>
    </row>
    <row r="64" spans="2:23" s="1" customFormat="1" x14ac:dyDescent="0.25">
      <c r="B64" s="291" t="s">
        <v>163</v>
      </c>
      <c r="C64" s="292"/>
      <c r="D64" s="3" t="s">
        <v>3</v>
      </c>
      <c r="E64" s="191">
        <v>2028</v>
      </c>
      <c r="F64" s="188"/>
      <c r="G64" s="188"/>
      <c r="H64" s="189"/>
      <c r="I64" s="189"/>
      <c r="J64" s="189"/>
      <c r="K64" s="189"/>
      <c r="L64" s="189"/>
      <c r="M64" s="189"/>
      <c r="N64" s="188"/>
      <c r="O64" s="188"/>
      <c r="P64" s="188"/>
      <c r="Q64" s="188"/>
      <c r="R64" s="188"/>
      <c r="S64" s="188"/>
      <c r="T64" s="188"/>
      <c r="U64" s="188"/>
      <c r="V64" s="188"/>
      <c r="W64" s="190"/>
    </row>
    <row r="65" spans="2:23" s="1" customFormat="1" ht="15.75" thickBot="1" x14ac:dyDescent="0.3">
      <c r="B65" s="273" t="s">
        <v>8</v>
      </c>
      <c r="C65" s="274"/>
      <c r="D65" s="15" t="s">
        <v>2</v>
      </c>
      <c r="E65" s="9">
        <v>2028</v>
      </c>
      <c r="F65" s="7"/>
      <c r="G65" s="7"/>
      <c r="H65" s="7"/>
      <c r="I65" s="7"/>
      <c r="J65" s="7"/>
      <c r="K65" s="7"/>
      <c r="L65" s="7"/>
      <c r="M65" s="20"/>
      <c r="N65" s="7"/>
      <c r="O65" s="7"/>
      <c r="P65" s="7"/>
      <c r="Q65" s="7"/>
      <c r="R65" s="7"/>
      <c r="S65" s="7"/>
      <c r="T65" s="7"/>
      <c r="U65" s="7"/>
      <c r="V65" s="7"/>
      <c r="W65" s="8"/>
    </row>
    <row r="66" spans="2:23" s="1" customFormat="1" x14ac:dyDescent="0.25">
      <c r="B66" s="286" t="s">
        <v>201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8"/>
    </row>
    <row r="67" spans="2:23" s="1" customFormat="1" x14ac:dyDescent="0.25">
      <c r="B67" s="302" t="s">
        <v>9</v>
      </c>
      <c r="C67" s="303"/>
      <c r="D67" s="16" t="s">
        <v>2</v>
      </c>
      <c r="E67" s="11">
        <v>2027</v>
      </c>
      <c r="F67" s="1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2"/>
    </row>
    <row r="68" spans="2:23" s="1" customFormat="1" x14ac:dyDescent="0.25">
      <c r="B68" s="297" t="s">
        <v>6</v>
      </c>
      <c r="C68" s="298"/>
      <c r="D68" s="3" t="s">
        <v>2</v>
      </c>
      <c r="E68" s="4">
        <v>2027</v>
      </c>
      <c r="F68" s="2"/>
      <c r="G68" s="19"/>
      <c r="H68" s="19"/>
      <c r="I68" s="2"/>
      <c r="J68" s="2"/>
      <c r="K68" s="2"/>
      <c r="L68" s="181"/>
      <c r="M68" s="181"/>
      <c r="N68" s="2"/>
      <c r="O68" s="2"/>
      <c r="P68" s="2"/>
      <c r="Q68" s="2"/>
      <c r="R68" s="2"/>
      <c r="S68" s="2"/>
      <c r="T68" s="2"/>
      <c r="U68" s="2"/>
      <c r="V68" s="2"/>
      <c r="W68" s="6"/>
    </row>
    <row r="69" spans="2:23" s="1" customFormat="1" x14ac:dyDescent="0.25">
      <c r="B69" s="295" t="s">
        <v>7</v>
      </c>
      <c r="C69" s="296"/>
      <c r="D69" s="3" t="s">
        <v>2</v>
      </c>
      <c r="E69" s="4">
        <v>2028</v>
      </c>
      <c r="F69" s="19"/>
      <c r="G69" s="19"/>
      <c r="H69" s="2"/>
      <c r="I69" s="2"/>
      <c r="J69" s="2"/>
      <c r="K69" s="2"/>
      <c r="L69" s="186"/>
      <c r="M69" s="186"/>
      <c r="N69" s="2"/>
      <c r="O69" s="2"/>
      <c r="P69" s="2"/>
      <c r="Q69" s="2"/>
      <c r="R69" s="2"/>
      <c r="S69" s="2"/>
      <c r="T69" s="2"/>
      <c r="U69" s="2"/>
      <c r="V69" s="2"/>
      <c r="W69" s="6"/>
    </row>
    <row r="70" spans="2:23" s="1" customFormat="1" x14ac:dyDescent="0.25">
      <c r="B70" s="291" t="s">
        <v>163</v>
      </c>
      <c r="C70" s="292"/>
      <c r="D70" s="3" t="s">
        <v>3</v>
      </c>
      <c r="E70" s="191">
        <v>2028</v>
      </c>
      <c r="F70" s="188"/>
      <c r="G70" s="188"/>
      <c r="H70" s="189"/>
      <c r="I70" s="189"/>
      <c r="J70" s="189"/>
      <c r="K70" s="189"/>
      <c r="L70" s="189"/>
      <c r="M70" s="189"/>
      <c r="N70" s="188"/>
      <c r="O70" s="188"/>
      <c r="P70" s="188"/>
      <c r="Q70" s="188"/>
      <c r="R70" s="188"/>
      <c r="S70" s="188"/>
      <c r="T70" s="188"/>
      <c r="U70" s="188"/>
      <c r="V70" s="188"/>
      <c r="W70" s="190"/>
    </row>
    <row r="71" spans="2:23" s="1" customFormat="1" ht="15.75" thickBot="1" x14ac:dyDescent="0.3">
      <c r="B71" s="273" t="s">
        <v>8</v>
      </c>
      <c r="C71" s="274"/>
      <c r="D71" s="15" t="s">
        <v>2</v>
      </c>
      <c r="E71" s="9">
        <v>2028</v>
      </c>
      <c r="F71" s="7"/>
      <c r="G71" s="7"/>
      <c r="H71" s="7"/>
      <c r="I71" s="7"/>
      <c r="J71" s="7"/>
      <c r="K71" s="7"/>
      <c r="L71" s="7"/>
      <c r="M71" s="20"/>
      <c r="N71" s="7"/>
      <c r="O71" s="7"/>
      <c r="P71" s="7"/>
      <c r="Q71" s="7"/>
      <c r="R71" s="7"/>
      <c r="S71" s="7"/>
      <c r="T71" s="7"/>
      <c r="U71" s="7"/>
      <c r="V71" s="7"/>
      <c r="W71" s="8"/>
    </row>
    <row r="72" spans="2:23" s="1" customFormat="1" x14ac:dyDescent="0.25">
      <c r="B72" s="286" t="s">
        <v>202</v>
      </c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8"/>
    </row>
    <row r="73" spans="2:23" s="1" customFormat="1" x14ac:dyDescent="0.25">
      <c r="B73" s="302" t="s">
        <v>9</v>
      </c>
      <c r="C73" s="303"/>
      <c r="D73" s="16" t="s">
        <v>2</v>
      </c>
      <c r="E73" s="11">
        <v>2027</v>
      </c>
      <c r="F73" s="18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2"/>
    </row>
    <row r="74" spans="2:23" s="1" customFormat="1" x14ac:dyDescent="0.25">
      <c r="B74" s="297" t="s">
        <v>6</v>
      </c>
      <c r="C74" s="298"/>
      <c r="D74" s="3" t="s">
        <v>2</v>
      </c>
      <c r="E74" s="4">
        <v>2027</v>
      </c>
      <c r="F74" s="2"/>
      <c r="G74" s="19"/>
      <c r="H74" s="19"/>
      <c r="I74" s="2"/>
      <c r="J74" s="2"/>
      <c r="K74" s="2"/>
      <c r="L74" s="181"/>
      <c r="M74" s="181"/>
      <c r="N74" s="2"/>
      <c r="O74" s="2"/>
      <c r="P74" s="2"/>
      <c r="Q74" s="2"/>
      <c r="R74" s="2"/>
      <c r="S74" s="2"/>
      <c r="T74" s="2"/>
      <c r="U74" s="2"/>
      <c r="V74" s="2"/>
      <c r="W74" s="6"/>
    </row>
    <row r="75" spans="2:23" s="1" customFormat="1" x14ac:dyDescent="0.25">
      <c r="B75" s="295" t="s">
        <v>7</v>
      </c>
      <c r="C75" s="296"/>
      <c r="D75" s="3" t="s">
        <v>2</v>
      </c>
      <c r="E75" s="4">
        <v>2028</v>
      </c>
      <c r="F75" s="19"/>
      <c r="G75" s="19"/>
      <c r="H75" s="2"/>
      <c r="I75" s="2"/>
      <c r="J75" s="2"/>
      <c r="K75" s="2"/>
      <c r="L75" s="186"/>
      <c r="M75" s="186"/>
      <c r="N75" s="2"/>
      <c r="O75" s="2"/>
      <c r="P75" s="2"/>
      <c r="Q75" s="2"/>
      <c r="R75" s="2"/>
      <c r="S75" s="2"/>
      <c r="T75" s="2"/>
      <c r="U75" s="2"/>
      <c r="V75" s="2"/>
      <c r="W75" s="6"/>
    </row>
    <row r="76" spans="2:23" s="1" customFormat="1" x14ac:dyDescent="0.25">
      <c r="B76" s="291" t="s">
        <v>163</v>
      </c>
      <c r="C76" s="292"/>
      <c r="D76" s="3" t="s">
        <v>3</v>
      </c>
      <c r="E76" s="191">
        <v>2028</v>
      </c>
      <c r="F76" s="188"/>
      <c r="G76" s="188"/>
      <c r="H76" s="189"/>
      <c r="I76" s="189"/>
      <c r="J76" s="189"/>
      <c r="K76" s="189"/>
      <c r="L76" s="189"/>
      <c r="M76" s="189"/>
      <c r="N76" s="188"/>
      <c r="O76" s="188"/>
      <c r="P76" s="188"/>
      <c r="Q76" s="188"/>
      <c r="R76" s="188"/>
      <c r="S76" s="188"/>
      <c r="T76" s="188"/>
      <c r="U76" s="188"/>
      <c r="V76" s="188"/>
      <c r="W76" s="190"/>
    </row>
    <row r="77" spans="2:23" s="1" customFormat="1" ht="15.75" thickBot="1" x14ac:dyDescent="0.3">
      <c r="B77" s="273" t="s">
        <v>8</v>
      </c>
      <c r="C77" s="274"/>
      <c r="D77" s="15" t="s">
        <v>2</v>
      </c>
      <c r="E77" s="9">
        <v>2028</v>
      </c>
      <c r="F77" s="7"/>
      <c r="G77" s="7"/>
      <c r="H77" s="7"/>
      <c r="I77" s="7"/>
      <c r="J77" s="7"/>
      <c r="K77" s="7"/>
      <c r="L77" s="7"/>
      <c r="M77" s="20"/>
      <c r="N77" s="7"/>
      <c r="O77" s="7"/>
      <c r="P77" s="7"/>
      <c r="Q77" s="7"/>
      <c r="R77" s="7"/>
      <c r="S77" s="7"/>
      <c r="T77" s="7"/>
      <c r="U77" s="7"/>
      <c r="V77" s="7"/>
      <c r="W77" s="8"/>
    </row>
    <row r="78" spans="2:23" s="1" customFormat="1" x14ac:dyDescent="0.25"/>
    <row r="79" spans="2:23" s="1" customFormat="1" x14ac:dyDescent="0.25"/>
    <row r="80" spans="2:2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</sheetData>
  <mergeCells count="79">
    <mergeCell ref="B77:C77"/>
    <mergeCell ref="B66:W66"/>
    <mergeCell ref="B67:C67"/>
    <mergeCell ref="B68:C68"/>
    <mergeCell ref="B69:C69"/>
    <mergeCell ref="B70:C70"/>
    <mergeCell ref="B71:C71"/>
    <mergeCell ref="B72:W72"/>
    <mergeCell ref="B73:C73"/>
    <mergeCell ref="B74:C74"/>
    <mergeCell ref="B75:C75"/>
    <mergeCell ref="B76:C76"/>
    <mergeCell ref="B65:C65"/>
    <mergeCell ref="B54:W54"/>
    <mergeCell ref="B55:C55"/>
    <mergeCell ref="B56:C56"/>
    <mergeCell ref="B57:C57"/>
    <mergeCell ref="B58:C58"/>
    <mergeCell ref="B59:C59"/>
    <mergeCell ref="B60:W60"/>
    <mergeCell ref="B61:C61"/>
    <mergeCell ref="B62:C62"/>
    <mergeCell ref="B63:C63"/>
    <mergeCell ref="B64:C64"/>
    <mergeCell ref="B53:C53"/>
    <mergeCell ref="B42:W42"/>
    <mergeCell ref="B43:C43"/>
    <mergeCell ref="B44:C44"/>
    <mergeCell ref="B45:C45"/>
    <mergeCell ref="B46:C46"/>
    <mergeCell ref="B47:C47"/>
    <mergeCell ref="B48:W48"/>
    <mergeCell ref="B49:C49"/>
    <mergeCell ref="B50:C50"/>
    <mergeCell ref="B51:C51"/>
    <mergeCell ref="B52:C52"/>
    <mergeCell ref="B41:C41"/>
    <mergeCell ref="B30:W30"/>
    <mergeCell ref="B31:C31"/>
    <mergeCell ref="B32:C32"/>
    <mergeCell ref="B33:C33"/>
    <mergeCell ref="B34:C34"/>
    <mergeCell ref="B35:C35"/>
    <mergeCell ref="B36:W36"/>
    <mergeCell ref="B37:C37"/>
    <mergeCell ref="B38:C38"/>
    <mergeCell ref="B39:C39"/>
    <mergeCell ref="B40:C40"/>
    <mergeCell ref="B29:C29"/>
    <mergeCell ref="B18:W18"/>
    <mergeCell ref="B19:C19"/>
    <mergeCell ref="B20:C20"/>
    <mergeCell ref="B21:C21"/>
    <mergeCell ref="B22:C22"/>
    <mergeCell ref="B23:C23"/>
    <mergeCell ref="B24:W24"/>
    <mergeCell ref="B25:C25"/>
    <mergeCell ref="B26:C26"/>
    <mergeCell ref="B27:C27"/>
    <mergeCell ref="B28:C28"/>
    <mergeCell ref="B17:C17"/>
    <mergeCell ref="B6:W6"/>
    <mergeCell ref="B7:C7"/>
    <mergeCell ref="B8:C8"/>
    <mergeCell ref="B9:C9"/>
    <mergeCell ref="B10:C10"/>
    <mergeCell ref="B11:C11"/>
    <mergeCell ref="B12:W12"/>
    <mergeCell ref="B13:C13"/>
    <mergeCell ref="B14:C14"/>
    <mergeCell ref="B15:C15"/>
    <mergeCell ref="B16:C16"/>
    <mergeCell ref="B5:M5"/>
    <mergeCell ref="N5:W5"/>
    <mergeCell ref="B2:W2"/>
    <mergeCell ref="B3:C4"/>
    <mergeCell ref="D3:D4"/>
    <mergeCell ref="E3:E4"/>
    <mergeCell ref="F3:W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385DCD585C2547AA842F540743F573" ma:contentTypeVersion="1" ma:contentTypeDescription="Crear nuevo documento." ma:contentTypeScope="" ma:versionID="1810f6fafa8c96493a0a1f9c718f4add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cc67252bc04a313662de3cfd2701fa1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8B0E24-F437-4A4F-BC9C-16EBA37E34CC}"/>
</file>

<file path=customXml/itemProps2.xml><?xml version="1.0" encoding="utf-8"?>
<ds:datastoreItem xmlns:ds="http://schemas.openxmlformats.org/officeDocument/2006/customXml" ds:itemID="{370F6DB6-C1AB-4EC3-964A-E2AD636F5432}"/>
</file>

<file path=customXml/itemProps3.xml><?xml version="1.0" encoding="utf-8"?>
<ds:datastoreItem xmlns:ds="http://schemas.openxmlformats.org/officeDocument/2006/customXml" ds:itemID="{E3B7B22C-DB43-4722-BBC2-86DFDF9B69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Cumplimiento Prog Recoleccion T</vt:lpstr>
      <vt:lpstr>Cumplimiento Proy Recol y Tte</vt:lpstr>
      <vt:lpstr>Ingreso Avance Objetivos 10-11</vt:lpstr>
      <vt:lpstr>Ingreso Avance Actividad</vt:lpstr>
      <vt:lpstr>Tabla 12 Marco Logico  Proyecto</vt:lpstr>
      <vt:lpstr>Hoja1</vt:lpstr>
      <vt:lpstr>Tablero Semaforos</vt:lpstr>
      <vt:lpstr>Preinv. Proy. 22</vt:lpstr>
      <vt:lpstr>Inv. Proyec. 23</vt:lpstr>
      <vt:lpstr>Proyectos 22 y 23</vt:lpstr>
      <vt:lpstr>Presupuesto</vt:lpstr>
      <vt:lpstr>Peso ponderado</vt:lpstr>
      <vt:lpstr>Definición de Indicadores</vt:lpstr>
      <vt:lpstr>Hoja3</vt:lpstr>
      <vt:lpstr>'Cumplimiento Proy Recol y Tte'!Área_de_impresión</vt:lpstr>
      <vt:lpstr>'Tablero Semaforos'!Área_de_impresión</vt:lpstr>
      <vt:lpstr>'Cumplimiento Proy Recol y Tte'!Títulos_a_imprimir</vt:lpstr>
      <vt:lpstr>'Tablero Semaforos'!Títulos_a_imprimir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</cp:lastModifiedBy>
  <dcterms:created xsi:type="dcterms:W3CDTF">2018-01-23T15:56:09Z</dcterms:created>
  <dcterms:modified xsi:type="dcterms:W3CDTF">2018-09-04T14:55:48Z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0x01010079385DCD585C2547AA842F540743F573</vt:lpwstr>
  </property>
</Properties>
</file>